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Title" sheetId="1" r:id="rId1"/>
    <sheet name="INPUT" sheetId="2" r:id="rId2"/>
    <sheet name="OUTPUT" sheetId="3" r:id="rId3"/>
  </sheets>
  <definedNames/>
  <calcPr fullCalcOnLoad="1"/>
</workbook>
</file>

<file path=xl/sharedStrings.xml><?xml version="1.0" encoding="utf-8"?>
<sst xmlns="http://schemas.openxmlformats.org/spreadsheetml/2006/main" count="288" uniqueCount="39">
  <si>
    <t>Emitter</t>
  </si>
  <si>
    <t>DU %</t>
  </si>
  <si>
    <t>Number</t>
  </si>
  <si>
    <t>Row</t>
  </si>
  <si>
    <t>LQ Cnt</t>
  </si>
  <si>
    <t>Total Cnt</t>
  </si>
  <si>
    <t>Total Mean</t>
  </si>
  <si>
    <t>LQ Mean</t>
  </si>
  <si>
    <t>lpm/ha</t>
  </si>
  <si>
    <t>mm/h</t>
  </si>
  <si>
    <t>(liter/hr)/emitter</t>
  </si>
  <si>
    <t>Volume measurement =</t>
  </si>
  <si>
    <t>milliliters</t>
  </si>
  <si>
    <t>|</t>
  </si>
  <si>
    <t>overall</t>
  </si>
  <si>
    <t>Row 1</t>
  </si>
  <si>
    <t>Row 2</t>
  </si>
  <si>
    <t>Row 3</t>
  </si>
  <si>
    <t>Row 4</t>
  </si>
  <si>
    <t>Row 5</t>
  </si>
  <si>
    <t>Row 6</t>
  </si>
  <si>
    <t>Row 7</t>
  </si>
  <si>
    <t>Row 8</t>
  </si>
  <si>
    <t>Row 9</t>
  </si>
  <si>
    <t>Row 10</t>
  </si>
  <si>
    <t>Row 11</t>
  </si>
  <si>
    <t>Row 12</t>
  </si>
  <si>
    <t>Row 13</t>
  </si>
  <si>
    <t>Row 14</t>
  </si>
  <si>
    <t>Row 15</t>
  </si>
  <si>
    <t>Average</t>
  </si>
  <si>
    <t>_</t>
  </si>
  <si>
    <t>Measurement time interval =</t>
  </si>
  <si>
    <t>Emitters per hectare =</t>
  </si>
  <si>
    <t>Blk #:</t>
  </si>
  <si>
    <t>Date:</t>
  </si>
  <si>
    <t>conversion to lph =</t>
  </si>
  <si>
    <t>seconds</t>
  </si>
  <si>
    <t>Emit/Acre: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</si>
</sst>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0"/>
    <numFmt numFmtId="170" formatCode="0.0000000"/>
  </numFmts>
  <fonts count="5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/>
    </xf>
    <xf numFmtId="168" fontId="0" fillId="0" borderId="0" xfId="0" applyNumberFormat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8" fontId="1" fillId="2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/>
    </xf>
    <xf numFmtId="0" fontId="0" fillId="0" borderId="0" xfId="0" applyFill="1" applyAlignment="1">
      <alignment horizontal="center"/>
    </xf>
    <xf numFmtId="167" fontId="0" fillId="2" borderId="0" xfId="0" applyNumberFormat="1" applyFill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2" fillId="2" borderId="0" xfId="0" applyFont="1" applyFill="1" applyBorder="1" applyAlignment="1">
      <alignment/>
    </xf>
    <xf numFmtId="168" fontId="2" fillId="2" borderId="0" xfId="0" applyNumberFormat="1" applyFont="1" applyFill="1" applyBorder="1" applyAlignment="1">
      <alignment/>
    </xf>
    <xf numFmtId="168" fontId="0" fillId="2" borderId="0" xfId="0" applyNumberFormat="1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6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2" borderId="9" xfId="0" applyFont="1" applyFill="1" applyBorder="1" applyAlignment="1">
      <alignment/>
    </xf>
    <xf numFmtId="168" fontId="0" fillId="0" borderId="0" xfId="0" applyNumberFormat="1" applyBorder="1" applyAlignment="1" applyProtection="1">
      <alignment/>
      <protection locked="0"/>
    </xf>
    <xf numFmtId="0" fontId="2" fillId="2" borderId="0" xfId="0" applyFont="1" applyFill="1" applyAlignment="1">
      <alignment horizontal="right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5" fontId="2" fillId="0" borderId="0" xfId="0" applyNumberFormat="1" applyFont="1" applyFill="1" applyBorder="1" applyAlignment="1" applyProtection="1">
      <alignment horizontal="center"/>
      <protection locked="0"/>
    </xf>
    <xf numFmtId="167" fontId="2" fillId="3" borderId="1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0" fontId="2" fillId="4" borderId="4" xfId="0" applyFont="1" applyFill="1" applyBorder="1" applyAlignment="1" applyProtection="1">
      <alignment horizontal="center"/>
      <protection/>
    </xf>
    <xf numFmtId="15" fontId="2" fillId="4" borderId="4" xfId="0" applyNumberFormat="1" applyFont="1" applyFill="1" applyBorder="1" applyAlignment="1" applyProtection="1">
      <alignment horizontal="center"/>
      <protection/>
    </xf>
    <xf numFmtId="1" fontId="2" fillId="4" borderId="4" xfId="0" applyNumberFormat="1" applyFont="1" applyFill="1" applyBorder="1" applyAlignment="1" applyProtection="1">
      <alignment horizontal="center"/>
      <protection/>
    </xf>
    <xf numFmtId="168" fontId="0" fillId="0" borderId="8" xfId="0" applyNumberFormat="1" applyFill="1" applyBorder="1" applyAlignment="1">
      <alignment/>
    </xf>
    <xf numFmtId="2" fontId="0" fillId="0" borderId="8" xfId="0" applyNumberFormat="1" applyFill="1" applyBorder="1" applyAlignment="1">
      <alignment/>
    </xf>
    <xf numFmtId="1" fontId="2" fillId="5" borderId="4" xfId="0" applyNumberFormat="1" applyFont="1" applyFill="1" applyBorder="1" applyAlignment="1">
      <alignment horizontal="center"/>
    </xf>
    <xf numFmtId="2" fontId="2" fillId="5" borderId="4" xfId="0" applyNumberFormat="1" applyFont="1" applyFill="1" applyBorder="1" applyAlignment="1">
      <alignment horizontal="center"/>
    </xf>
    <xf numFmtId="168" fontId="2" fillId="5" borderId="11" xfId="0" applyNumberFormat="1" applyFont="1" applyFill="1" applyBorder="1" applyAlignment="1">
      <alignment horizontal="center"/>
    </xf>
    <xf numFmtId="1" fontId="2" fillId="6" borderId="4" xfId="0" applyNumberFormat="1" applyFont="1" applyFill="1" applyBorder="1" applyAlignment="1">
      <alignment/>
    </xf>
    <xf numFmtId="2" fontId="2" fillId="6" borderId="4" xfId="0" applyNumberFormat="1" applyFont="1" applyFill="1" applyBorder="1" applyAlignment="1">
      <alignment/>
    </xf>
    <xf numFmtId="167" fontId="2" fillId="6" borderId="4" xfId="0" applyNumberFormat="1" applyFont="1" applyFill="1" applyBorder="1" applyAlignment="1">
      <alignment/>
    </xf>
    <xf numFmtId="168" fontId="2" fillId="6" borderId="4" xfId="0" applyNumberFormat="1" applyFont="1" applyFill="1" applyBorder="1" applyAlignment="1">
      <alignment/>
    </xf>
    <xf numFmtId="2" fontId="2" fillId="7" borderId="4" xfId="0" applyNumberFormat="1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168" fontId="2" fillId="8" borderId="4" xfId="0" applyNumberFormat="1" applyFont="1" applyFill="1" applyBorder="1" applyAlignment="1">
      <alignment/>
    </xf>
    <xf numFmtId="0" fontId="2" fillId="8" borderId="4" xfId="0" applyFont="1" applyFill="1" applyBorder="1" applyAlignment="1">
      <alignment/>
    </xf>
    <xf numFmtId="167" fontId="0" fillId="0" borderId="0" xfId="0" applyNumberFormat="1" applyFill="1" applyAlignment="1" applyProtection="1">
      <alignment horizontal="center"/>
      <protection/>
    </xf>
    <xf numFmtId="0" fontId="2" fillId="2" borderId="4" xfId="0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600075</xdr:colOff>
      <xdr:row>34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9744075" cy="5562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DUm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Version 1.01 written July 2000
Revised July 2001 
R.L. Snyder
University of California
Department of Land, Air and Water Resources
Atmospheric Science
Davis, California 95616
U.S.A.
Email: rlsnyder@ucdavis.edu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This Excel file is used to estimate distribution uniformity for drip and micro-sprinkler systems.
Copyright (2000) Regents of the University of California.  All rights reserved.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5" sqref="A5"/>
    </sheetView>
  </sheetViews>
  <sheetFormatPr defaultColWidth="9.140625" defaultRowHeight="12.75"/>
  <sheetData/>
  <sheetProtection password="CC31" sheet="1" objects="1" scenarios="1"/>
  <printOptions/>
  <pageMargins left="0.75" right="0.75" top="1" bottom="1" header="0.5" footer="0.5"/>
  <pageSetup horizontalDpi="360" verticalDpi="36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="120" zoomScaleNormal="120" workbookViewId="0" topLeftCell="A1">
      <selection activeCell="L4" sqref="L4"/>
    </sheetView>
  </sheetViews>
  <sheetFormatPr defaultColWidth="9.140625" defaultRowHeight="12.75"/>
  <cols>
    <col min="1" max="1" width="7.7109375" style="0" customWidth="1"/>
    <col min="2" max="2" width="10.7109375" style="0" customWidth="1"/>
    <col min="3" max="16" width="8.7109375" style="0" customWidth="1"/>
    <col min="17" max="17" width="7.7109375" style="0" customWidth="1"/>
  </cols>
  <sheetData>
    <row r="1" spans="1:17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2.75">
      <c r="A2" s="11" t="s">
        <v>34</v>
      </c>
      <c r="B2" s="37">
        <v>5</v>
      </c>
      <c r="C2" s="4"/>
      <c r="D2" s="4"/>
      <c r="E2" s="4"/>
      <c r="F2" s="35" t="s">
        <v>32</v>
      </c>
      <c r="G2" s="36">
        <v>15</v>
      </c>
      <c r="H2" s="40" t="s">
        <v>37</v>
      </c>
      <c r="I2" s="4"/>
      <c r="J2" s="4"/>
      <c r="K2" s="4"/>
      <c r="L2" s="4"/>
      <c r="M2" s="4"/>
      <c r="N2" s="4"/>
      <c r="O2" s="4"/>
      <c r="P2" s="4"/>
      <c r="Q2" s="1" t="s">
        <v>13</v>
      </c>
    </row>
    <row r="3" spans="1:17" ht="12.75">
      <c r="A3" s="11" t="s">
        <v>35</v>
      </c>
      <c r="B3" s="38">
        <v>36891</v>
      </c>
      <c r="C3" s="4"/>
      <c r="D3" s="4"/>
      <c r="E3" s="4"/>
      <c r="F3" s="35" t="s">
        <v>11</v>
      </c>
      <c r="G3" s="40"/>
      <c r="H3" s="40" t="s">
        <v>12</v>
      </c>
      <c r="I3" s="4"/>
      <c r="J3" s="4"/>
      <c r="K3" s="4"/>
      <c r="L3" s="4"/>
      <c r="M3" s="4"/>
      <c r="N3" s="4"/>
      <c r="O3" s="4"/>
      <c r="P3" s="4"/>
      <c r="Q3" s="1" t="s">
        <v>13</v>
      </c>
    </row>
    <row r="4" spans="1:17" ht="13.5" thickBot="1">
      <c r="A4" s="2"/>
      <c r="B4" s="2"/>
      <c r="C4" s="2"/>
      <c r="D4" s="2"/>
      <c r="E4" s="2"/>
      <c r="F4" s="16" t="s">
        <v>33</v>
      </c>
      <c r="G4" s="41">
        <v>299</v>
      </c>
      <c r="H4" s="15"/>
      <c r="I4" s="2"/>
      <c r="J4" s="2"/>
      <c r="K4" s="16" t="s">
        <v>36</v>
      </c>
      <c r="L4" s="39">
        <f>IF(G2&gt;0,3.6/G2,"")</f>
        <v>0.24000000000000002</v>
      </c>
      <c r="M4" s="2"/>
      <c r="N4" s="2"/>
      <c r="O4" s="2"/>
      <c r="P4" s="2"/>
      <c r="Q4" s="1" t="s">
        <v>13</v>
      </c>
    </row>
    <row r="5" spans="1:17" ht="12.75">
      <c r="A5" s="12" t="s">
        <v>0</v>
      </c>
      <c r="B5" s="12" t="s">
        <v>3</v>
      </c>
      <c r="C5" s="12" t="s">
        <v>3</v>
      </c>
      <c r="D5" s="12" t="s">
        <v>3</v>
      </c>
      <c r="E5" s="12" t="s">
        <v>3</v>
      </c>
      <c r="F5" s="12" t="s">
        <v>3</v>
      </c>
      <c r="G5" s="12" t="s">
        <v>3</v>
      </c>
      <c r="H5" s="12" t="s">
        <v>3</v>
      </c>
      <c r="I5" s="12" t="s">
        <v>3</v>
      </c>
      <c r="J5" s="12" t="s">
        <v>3</v>
      </c>
      <c r="K5" s="12" t="s">
        <v>3</v>
      </c>
      <c r="L5" s="12" t="s">
        <v>3</v>
      </c>
      <c r="M5" s="12" t="s">
        <v>3</v>
      </c>
      <c r="N5" s="12" t="s">
        <v>3</v>
      </c>
      <c r="O5" s="12" t="s">
        <v>3</v>
      </c>
      <c r="P5" s="12" t="s">
        <v>3</v>
      </c>
      <c r="Q5" s="1" t="s">
        <v>13</v>
      </c>
    </row>
    <row r="6" spans="1:17" ht="12.75">
      <c r="A6" s="12" t="s">
        <v>2</v>
      </c>
      <c r="B6" s="12">
        <v>1</v>
      </c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  <c r="K6" s="12">
        <v>10</v>
      </c>
      <c r="L6" s="12">
        <v>11</v>
      </c>
      <c r="M6" s="12">
        <v>12</v>
      </c>
      <c r="N6" s="12">
        <v>13</v>
      </c>
      <c r="O6" s="12">
        <v>14</v>
      </c>
      <c r="P6" s="12">
        <v>15</v>
      </c>
      <c r="Q6" s="1" t="s">
        <v>13</v>
      </c>
    </row>
    <row r="7" spans="1:17" ht="12.75">
      <c r="A7" s="12">
        <v>1</v>
      </c>
      <c r="B7" s="5">
        <v>52</v>
      </c>
      <c r="C7" s="5">
        <v>117</v>
      </c>
      <c r="D7" s="5">
        <v>108</v>
      </c>
      <c r="E7" s="5">
        <v>100</v>
      </c>
      <c r="F7" s="5">
        <v>90</v>
      </c>
      <c r="G7" s="5">
        <v>90</v>
      </c>
      <c r="H7" s="34"/>
      <c r="I7" s="34"/>
      <c r="J7" s="34"/>
      <c r="K7" s="34"/>
      <c r="L7" s="34"/>
      <c r="M7" s="34"/>
      <c r="N7" s="34"/>
      <c r="O7" s="34"/>
      <c r="P7" s="34"/>
      <c r="Q7" s="1" t="s">
        <v>13</v>
      </c>
    </row>
    <row r="8" spans="1:17" ht="12.75">
      <c r="A8" s="12">
        <f>A7+1</f>
        <v>2</v>
      </c>
      <c r="B8" s="5">
        <v>88</v>
      </c>
      <c r="C8" s="5">
        <v>96</v>
      </c>
      <c r="D8" s="5">
        <v>94</v>
      </c>
      <c r="E8" s="5">
        <v>86</v>
      </c>
      <c r="F8" s="5">
        <v>96</v>
      </c>
      <c r="G8" s="5">
        <v>108</v>
      </c>
      <c r="H8" s="34"/>
      <c r="I8" s="34"/>
      <c r="J8" s="34"/>
      <c r="K8" s="34"/>
      <c r="L8" s="34"/>
      <c r="M8" s="34"/>
      <c r="N8" s="34"/>
      <c r="O8" s="34"/>
      <c r="P8" s="34"/>
      <c r="Q8" s="1" t="s">
        <v>13</v>
      </c>
    </row>
    <row r="9" spans="1:17" ht="12.75">
      <c r="A9" s="12">
        <f aca="true" t="shared" si="0" ref="A9:A26">A8+1</f>
        <v>3</v>
      </c>
      <c r="B9" s="5">
        <v>106</v>
      </c>
      <c r="C9" s="5">
        <v>102</v>
      </c>
      <c r="D9" s="5">
        <v>95</v>
      </c>
      <c r="E9" s="5">
        <v>98</v>
      </c>
      <c r="F9" s="5">
        <v>94</v>
      </c>
      <c r="G9" s="5">
        <v>84</v>
      </c>
      <c r="H9" s="34"/>
      <c r="I9" s="34"/>
      <c r="J9" s="34"/>
      <c r="K9" s="34"/>
      <c r="L9" s="34"/>
      <c r="M9" s="34"/>
      <c r="N9" s="34"/>
      <c r="O9" s="34"/>
      <c r="P9" s="34"/>
      <c r="Q9" s="1" t="s">
        <v>13</v>
      </c>
    </row>
    <row r="10" spans="1:17" ht="12.75">
      <c r="A10" s="12">
        <f t="shared" si="0"/>
        <v>4</v>
      </c>
      <c r="B10" s="5">
        <v>90</v>
      </c>
      <c r="C10" s="5">
        <v>108</v>
      </c>
      <c r="D10" s="5">
        <v>88</v>
      </c>
      <c r="E10" s="5">
        <v>114</v>
      </c>
      <c r="F10" s="5">
        <v>98</v>
      </c>
      <c r="G10" s="5">
        <v>108</v>
      </c>
      <c r="H10" s="34"/>
      <c r="I10" s="34"/>
      <c r="J10" s="34"/>
      <c r="K10" s="34"/>
      <c r="L10" s="34"/>
      <c r="M10" s="34"/>
      <c r="N10" s="34"/>
      <c r="O10" s="34"/>
      <c r="P10" s="34"/>
      <c r="Q10" s="1" t="s">
        <v>13</v>
      </c>
    </row>
    <row r="11" spans="1:17" ht="12.75">
      <c r="A11" s="12">
        <f t="shared" si="0"/>
        <v>5</v>
      </c>
      <c r="B11" s="5">
        <v>108</v>
      </c>
      <c r="C11" s="5">
        <v>114</v>
      </c>
      <c r="D11" s="5">
        <v>104</v>
      </c>
      <c r="E11" s="5">
        <v>110</v>
      </c>
      <c r="F11" s="5">
        <v>82</v>
      </c>
      <c r="G11" s="5">
        <v>114</v>
      </c>
      <c r="H11" s="34"/>
      <c r="I11" s="34"/>
      <c r="J11" s="34"/>
      <c r="K11" s="34"/>
      <c r="L11" s="34"/>
      <c r="M11" s="34"/>
      <c r="N11" s="34"/>
      <c r="O11" s="34"/>
      <c r="P11" s="34"/>
      <c r="Q11" s="1" t="s">
        <v>13</v>
      </c>
    </row>
    <row r="12" spans="1:17" ht="12.75">
      <c r="A12" s="12">
        <f t="shared" si="0"/>
        <v>6</v>
      </c>
      <c r="B12" s="5">
        <v>84</v>
      </c>
      <c r="C12" s="5">
        <v>82</v>
      </c>
      <c r="D12" s="5">
        <v>110</v>
      </c>
      <c r="E12" s="5">
        <v>98</v>
      </c>
      <c r="F12" s="5">
        <v>80</v>
      </c>
      <c r="G12" s="5">
        <v>82</v>
      </c>
      <c r="H12" s="34"/>
      <c r="I12" s="34"/>
      <c r="J12" s="34"/>
      <c r="K12" s="34"/>
      <c r="L12" s="34"/>
      <c r="M12" s="34"/>
      <c r="N12" s="34"/>
      <c r="O12" s="34"/>
      <c r="P12" s="34"/>
      <c r="Q12" s="1" t="s">
        <v>13</v>
      </c>
    </row>
    <row r="13" spans="1:17" ht="12.75">
      <c r="A13" s="12">
        <f t="shared" si="0"/>
        <v>7</v>
      </c>
      <c r="B13" s="5">
        <v>96</v>
      </c>
      <c r="C13" s="5">
        <v>94</v>
      </c>
      <c r="D13" s="5">
        <v>74</v>
      </c>
      <c r="E13" s="5">
        <v>88</v>
      </c>
      <c r="F13" s="5">
        <v>96</v>
      </c>
      <c r="G13" s="5">
        <v>92</v>
      </c>
      <c r="H13" s="34"/>
      <c r="I13" s="34"/>
      <c r="J13" s="34"/>
      <c r="K13" s="34"/>
      <c r="L13" s="34"/>
      <c r="M13" s="34"/>
      <c r="N13" s="34"/>
      <c r="O13" s="34"/>
      <c r="P13" s="34"/>
      <c r="Q13" s="1" t="s">
        <v>13</v>
      </c>
    </row>
    <row r="14" spans="1:17" ht="12.75">
      <c r="A14" s="12">
        <f t="shared" si="0"/>
        <v>8</v>
      </c>
      <c r="B14" s="5">
        <v>102</v>
      </c>
      <c r="C14" s="5">
        <v>86</v>
      </c>
      <c r="D14" s="5">
        <v>88</v>
      </c>
      <c r="E14" s="5">
        <v>90</v>
      </c>
      <c r="F14" s="5">
        <v>102</v>
      </c>
      <c r="G14" s="5">
        <v>100</v>
      </c>
      <c r="H14" s="34"/>
      <c r="I14" s="34"/>
      <c r="J14" s="34"/>
      <c r="K14" s="34"/>
      <c r="L14" s="34"/>
      <c r="M14" s="34"/>
      <c r="N14" s="34"/>
      <c r="O14" s="34"/>
      <c r="P14" s="34"/>
      <c r="Q14" s="1" t="s">
        <v>13</v>
      </c>
    </row>
    <row r="15" spans="1:17" ht="12.75">
      <c r="A15" s="12">
        <f t="shared" si="0"/>
        <v>9</v>
      </c>
      <c r="B15" s="5">
        <v>108</v>
      </c>
      <c r="C15" s="5">
        <v>66</v>
      </c>
      <c r="D15" s="5">
        <v>86</v>
      </c>
      <c r="E15" s="5">
        <v>104</v>
      </c>
      <c r="F15" s="5">
        <v>94</v>
      </c>
      <c r="G15" s="5">
        <v>74</v>
      </c>
      <c r="H15" s="34"/>
      <c r="I15" s="34"/>
      <c r="J15" s="34"/>
      <c r="K15" s="34"/>
      <c r="L15" s="34"/>
      <c r="M15" s="34"/>
      <c r="N15" s="34"/>
      <c r="O15" s="34"/>
      <c r="P15" s="34"/>
      <c r="Q15" s="1" t="s">
        <v>13</v>
      </c>
    </row>
    <row r="16" spans="1:17" ht="12.75">
      <c r="A16" s="12">
        <f t="shared" si="0"/>
        <v>10</v>
      </c>
      <c r="B16" s="5"/>
      <c r="C16" s="5"/>
      <c r="D16" s="5"/>
      <c r="E16" s="5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1" t="s">
        <v>13</v>
      </c>
    </row>
    <row r="17" spans="1:17" ht="12.75">
      <c r="A17" s="12">
        <f t="shared" si="0"/>
        <v>11</v>
      </c>
      <c r="B17" s="5"/>
      <c r="C17" s="5"/>
      <c r="D17" s="5"/>
      <c r="E17" s="5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1" t="s">
        <v>13</v>
      </c>
    </row>
    <row r="18" spans="1:17" ht="12.75">
      <c r="A18" s="12">
        <f t="shared" si="0"/>
        <v>12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1" t="s">
        <v>13</v>
      </c>
    </row>
    <row r="19" spans="1:17" ht="12.75">
      <c r="A19" s="12">
        <f t="shared" si="0"/>
        <v>13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1" t="s">
        <v>13</v>
      </c>
    </row>
    <row r="20" spans="1:17" ht="12.75">
      <c r="A20" s="12">
        <f t="shared" si="0"/>
        <v>14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1" t="s">
        <v>13</v>
      </c>
    </row>
    <row r="21" spans="1:17" ht="12.75">
      <c r="A21" s="12">
        <f t="shared" si="0"/>
        <v>15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1" t="s">
        <v>13</v>
      </c>
    </row>
    <row r="22" spans="1:17" ht="12.75">
      <c r="A22" s="12">
        <f t="shared" si="0"/>
        <v>16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1" t="s">
        <v>13</v>
      </c>
    </row>
    <row r="23" spans="1:17" ht="12.75">
      <c r="A23" s="12">
        <f t="shared" si="0"/>
        <v>17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1" t="s">
        <v>13</v>
      </c>
    </row>
    <row r="24" spans="1:17" ht="12.75">
      <c r="A24" s="12">
        <f t="shared" si="0"/>
        <v>18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1" t="s">
        <v>13</v>
      </c>
    </row>
    <row r="25" spans="1:17" ht="12.75">
      <c r="A25" s="12">
        <f t="shared" si="0"/>
        <v>19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1" t="s">
        <v>13</v>
      </c>
    </row>
    <row r="26" spans="1:17" ht="12.75">
      <c r="A26" s="12">
        <f t="shared" si="0"/>
        <v>20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1" t="s">
        <v>13</v>
      </c>
    </row>
    <row r="27" spans="1:17" ht="12.75">
      <c r="A27" s="6" t="s">
        <v>31</v>
      </c>
      <c r="B27" s="7" t="s">
        <v>31</v>
      </c>
      <c r="C27" s="7" t="s">
        <v>31</v>
      </c>
      <c r="D27" s="7" t="s">
        <v>31</v>
      </c>
      <c r="E27" s="7" t="s">
        <v>31</v>
      </c>
      <c r="F27" s="7" t="s">
        <v>31</v>
      </c>
      <c r="G27" s="7" t="s">
        <v>31</v>
      </c>
      <c r="H27" s="7" t="s">
        <v>31</v>
      </c>
      <c r="I27" s="7" t="s">
        <v>31</v>
      </c>
      <c r="J27" s="7" t="s">
        <v>31</v>
      </c>
      <c r="K27" s="7" t="s">
        <v>31</v>
      </c>
      <c r="L27" s="7" t="s">
        <v>31</v>
      </c>
      <c r="M27" s="7" t="s">
        <v>31</v>
      </c>
      <c r="N27" s="7" t="s">
        <v>31</v>
      </c>
      <c r="O27" s="7" t="s">
        <v>31</v>
      </c>
      <c r="P27" s="7" t="s">
        <v>31</v>
      </c>
      <c r="Q27" s="7" t="s">
        <v>31</v>
      </c>
    </row>
  </sheetData>
  <sheetProtection password="CC31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63"/>
  <sheetViews>
    <sheetView zoomScale="120" zoomScaleNormal="120" workbookViewId="0" topLeftCell="A1">
      <selection activeCell="C15" sqref="C15"/>
    </sheetView>
  </sheetViews>
  <sheetFormatPr defaultColWidth="9.140625" defaultRowHeight="12.75"/>
  <cols>
    <col min="1" max="1" width="10.140625" style="0" customWidth="1"/>
    <col min="2" max="2" width="11.7109375" style="0" customWidth="1"/>
    <col min="3" max="18" width="6.7109375" style="0" customWidth="1"/>
    <col min="19" max="19" width="8.7109375" style="0" hidden="1" customWidth="1"/>
    <col min="20" max="25" width="8.7109375" style="32" hidden="1" customWidth="1"/>
    <col min="26" max="34" width="8.7109375" style="0" hidden="1" customWidth="1"/>
    <col min="35" max="35" width="9.140625" style="0" hidden="1" customWidth="1"/>
  </cols>
  <sheetData>
    <row r="1" spans="1:35" ht="12.75">
      <c r="A1" s="59" t="s">
        <v>34</v>
      </c>
      <c r="B1" s="42">
        <f>INPUT!B2</f>
        <v>5</v>
      </c>
      <c r="C1" s="11"/>
      <c r="D1" s="12"/>
      <c r="E1" s="12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4" t="s">
        <v>13</v>
      </c>
      <c r="S1" s="1" t="s">
        <v>14</v>
      </c>
      <c r="T1" s="1" t="s">
        <v>15</v>
      </c>
      <c r="U1" s="1" t="s">
        <v>16</v>
      </c>
      <c r="V1" s="1" t="s">
        <v>17</v>
      </c>
      <c r="W1" s="1" t="s">
        <v>18</v>
      </c>
      <c r="X1" s="1" t="s">
        <v>19</v>
      </c>
      <c r="Y1" s="1" t="s">
        <v>20</v>
      </c>
      <c r="Z1" s="1" t="s">
        <v>21</v>
      </c>
      <c r="AA1" s="1" t="s">
        <v>22</v>
      </c>
      <c r="AB1" s="1" t="s">
        <v>23</v>
      </c>
      <c r="AC1" s="1" t="s">
        <v>24</v>
      </c>
      <c r="AD1" s="1" t="s">
        <v>25</v>
      </c>
      <c r="AE1" s="1" t="s">
        <v>26</v>
      </c>
      <c r="AF1" s="1" t="s">
        <v>27</v>
      </c>
      <c r="AG1" s="1" t="s">
        <v>28</v>
      </c>
      <c r="AH1" s="1" t="s">
        <v>29</v>
      </c>
      <c r="AI1" s="1" t="s">
        <v>13</v>
      </c>
    </row>
    <row r="2" spans="1:35" ht="13.5" thickBot="1">
      <c r="A2" s="59" t="s">
        <v>35</v>
      </c>
      <c r="B2" s="43">
        <f>INPUT!B3</f>
        <v>36891</v>
      </c>
      <c r="C2" s="15"/>
      <c r="D2" s="16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4" t="s">
        <v>13</v>
      </c>
      <c r="S2" s="1">
        <f>COUNT(C15:Q34)</f>
        <v>54</v>
      </c>
      <c r="T2" s="18">
        <f>COUNT(C15:C34)</f>
        <v>9</v>
      </c>
      <c r="U2" s="18">
        <f aca="true" t="shared" si="0" ref="U2:AH2">COUNT(D15:D34)</f>
        <v>9</v>
      </c>
      <c r="V2" s="18">
        <f t="shared" si="0"/>
        <v>9</v>
      </c>
      <c r="W2" s="18">
        <f t="shared" si="0"/>
        <v>9</v>
      </c>
      <c r="X2" s="18">
        <f t="shared" si="0"/>
        <v>9</v>
      </c>
      <c r="Y2" s="18">
        <f t="shared" si="0"/>
        <v>9</v>
      </c>
      <c r="Z2" s="18">
        <f t="shared" si="0"/>
        <v>0</v>
      </c>
      <c r="AA2" s="18">
        <f t="shared" si="0"/>
        <v>0</v>
      </c>
      <c r="AB2" s="18">
        <f t="shared" si="0"/>
        <v>0</v>
      </c>
      <c r="AC2" s="18">
        <f t="shared" si="0"/>
        <v>0</v>
      </c>
      <c r="AD2" s="18">
        <f t="shared" si="0"/>
        <v>0</v>
      </c>
      <c r="AE2" s="18">
        <f t="shared" si="0"/>
        <v>0</v>
      </c>
      <c r="AF2" s="18">
        <f t="shared" si="0"/>
        <v>0</v>
      </c>
      <c r="AG2" s="18">
        <f t="shared" si="0"/>
        <v>0</v>
      </c>
      <c r="AH2" s="18">
        <f t="shared" si="0"/>
        <v>0</v>
      </c>
      <c r="AI2" s="1" t="s">
        <v>13</v>
      </c>
    </row>
    <row r="3" spans="1:35" ht="12.75">
      <c r="A3" s="59" t="s">
        <v>38</v>
      </c>
      <c r="B3" s="44">
        <f>INPUT!G4</f>
        <v>299</v>
      </c>
      <c r="C3" s="12" t="s">
        <v>3</v>
      </c>
      <c r="D3" s="12" t="s">
        <v>3</v>
      </c>
      <c r="E3" s="12" t="s">
        <v>3</v>
      </c>
      <c r="F3" s="12" t="s">
        <v>3</v>
      </c>
      <c r="G3" s="12" t="s">
        <v>3</v>
      </c>
      <c r="H3" s="12" t="s">
        <v>3</v>
      </c>
      <c r="I3" s="12" t="s">
        <v>3</v>
      </c>
      <c r="J3" s="12" t="s">
        <v>3</v>
      </c>
      <c r="K3" s="12" t="s">
        <v>3</v>
      </c>
      <c r="L3" s="12" t="s">
        <v>3</v>
      </c>
      <c r="M3" s="12" t="s">
        <v>3</v>
      </c>
      <c r="N3" s="12" t="s">
        <v>3</v>
      </c>
      <c r="O3" s="12" t="s">
        <v>3</v>
      </c>
      <c r="P3" s="12" t="s">
        <v>3</v>
      </c>
      <c r="Q3" s="12" t="s">
        <v>3</v>
      </c>
      <c r="R3" s="14" t="s">
        <v>13</v>
      </c>
      <c r="S3" s="1">
        <f>ROUND(S2/4,0)</f>
        <v>14</v>
      </c>
      <c r="T3" s="18">
        <f>ROUND(T2/4,0)</f>
        <v>2</v>
      </c>
      <c r="U3" s="18">
        <f aca="true" t="shared" si="1" ref="U3:AH3">ROUND(U2/4,0)</f>
        <v>2</v>
      </c>
      <c r="V3" s="18">
        <f t="shared" si="1"/>
        <v>2</v>
      </c>
      <c r="W3" s="18">
        <f t="shared" si="1"/>
        <v>2</v>
      </c>
      <c r="X3" s="18">
        <f t="shared" si="1"/>
        <v>2</v>
      </c>
      <c r="Y3" s="18">
        <f t="shared" si="1"/>
        <v>2</v>
      </c>
      <c r="Z3" s="18">
        <f t="shared" si="1"/>
        <v>0</v>
      </c>
      <c r="AA3" s="18">
        <f t="shared" si="1"/>
        <v>0</v>
      </c>
      <c r="AB3" s="18">
        <f t="shared" si="1"/>
        <v>0</v>
      </c>
      <c r="AC3" s="18">
        <f t="shared" si="1"/>
        <v>0</v>
      </c>
      <c r="AD3" s="18">
        <f t="shared" si="1"/>
        <v>0</v>
      </c>
      <c r="AE3" s="18">
        <f t="shared" si="1"/>
        <v>0</v>
      </c>
      <c r="AF3" s="18">
        <f t="shared" si="1"/>
        <v>0</v>
      </c>
      <c r="AG3" s="18">
        <f t="shared" si="1"/>
        <v>0</v>
      </c>
      <c r="AH3" s="18">
        <f t="shared" si="1"/>
        <v>0</v>
      </c>
      <c r="AI3" s="1" t="s">
        <v>13</v>
      </c>
    </row>
    <row r="4" spans="1:35" ht="12.75">
      <c r="A4" s="8" t="s">
        <v>30</v>
      </c>
      <c r="B4" s="10"/>
      <c r="C4" s="12">
        <v>1</v>
      </c>
      <c r="D4" s="12">
        <v>2</v>
      </c>
      <c r="E4" s="12">
        <v>3</v>
      </c>
      <c r="F4" s="12">
        <v>4</v>
      </c>
      <c r="G4" s="12">
        <v>5</v>
      </c>
      <c r="H4" s="12">
        <v>6</v>
      </c>
      <c r="I4" s="12">
        <v>7</v>
      </c>
      <c r="J4" s="12">
        <v>8</v>
      </c>
      <c r="K4" s="12">
        <v>9</v>
      </c>
      <c r="L4" s="12">
        <v>10</v>
      </c>
      <c r="M4" s="12">
        <v>11</v>
      </c>
      <c r="N4" s="12">
        <v>12</v>
      </c>
      <c r="O4" s="12">
        <v>13</v>
      </c>
      <c r="P4" s="12">
        <v>14</v>
      </c>
      <c r="Q4" s="12">
        <v>15</v>
      </c>
      <c r="R4" s="14" t="s">
        <v>13</v>
      </c>
      <c r="S4" s="19">
        <f>SMALL(C15:Q34,S3)</f>
        <v>21.12</v>
      </c>
      <c r="T4" s="20">
        <f>SMALL(C15:C34,T3)</f>
        <v>20.16</v>
      </c>
      <c r="U4" s="21">
        <f>IF(U2=0,"",QUARTILE(D15:D34,1))</f>
        <v>20.64</v>
      </c>
      <c r="V4" s="21">
        <f>IF(V2=0,"",QUARTILE(E15:E34,1))</f>
        <v>21.12</v>
      </c>
      <c r="W4" s="21">
        <f>IF(W2=0,"",QUARTILE(F15:F34,1))</f>
        <v>21.6</v>
      </c>
      <c r="X4" s="21">
        <f>IF(X2=0,"",QUARTILE(G15:G34,1))</f>
        <v>21.6</v>
      </c>
      <c r="Y4" s="21">
        <f aca="true" t="shared" si="2" ref="Y4:AH4">IF(Y2=0,"",QUARTILE(H15:H34,1))</f>
        <v>20.16</v>
      </c>
      <c r="Z4" s="21">
        <f t="shared" si="2"/>
      </c>
      <c r="AA4" s="21">
        <f t="shared" si="2"/>
      </c>
      <c r="AB4" s="21">
        <f t="shared" si="2"/>
      </c>
      <c r="AC4" s="21">
        <f t="shared" si="2"/>
      </c>
      <c r="AD4" s="21">
        <f t="shared" si="2"/>
      </c>
      <c r="AE4" s="21">
        <f t="shared" si="2"/>
      </c>
      <c r="AF4" s="21">
        <f t="shared" si="2"/>
      </c>
      <c r="AG4" s="21">
        <f t="shared" si="2"/>
      </c>
      <c r="AH4" s="21">
        <f t="shared" si="2"/>
      </c>
      <c r="AI4" s="1" t="s">
        <v>13</v>
      </c>
    </row>
    <row r="5" spans="1:35" ht="12.75">
      <c r="A5" s="47">
        <f>A9/A10*100</f>
        <v>83.35287221570925</v>
      </c>
      <c r="B5" s="8" t="s">
        <v>1</v>
      </c>
      <c r="C5" s="50">
        <f>IF(C12="","",100*(C9/C10))</f>
        <v>73.38129496402878</v>
      </c>
      <c r="D5" s="50">
        <f aca="true" t="shared" si="3" ref="D5:Q5">IF(D12="","",100*(D9/D10))</f>
        <v>76.99421965317917</v>
      </c>
      <c r="E5" s="50">
        <f t="shared" si="3"/>
        <v>85.00590318772137</v>
      </c>
      <c r="F5" s="50">
        <f t="shared" si="3"/>
        <v>88.17567567567569</v>
      </c>
      <c r="G5" s="50">
        <f t="shared" si="3"/>
        <v>87.62019230769232</v>
      </c>
      <c r="H5" s="50">
        <f t="shared" si="3"/>
        <v>82.3943661971831</v>
      </c>
      <c r="I5" s="50">
        <f t="shared" si="3"/>
      </c>
      <c r="J5" s="50">
        <f t="shared" si="3"/>
      </c>
      <c r="K5" s="50">
        <f t="shared" si="3"/>
      </c>
      <c r="L5" s="50">
        <f t="shared" si="3"/>
      </c>
      <c r="M5" s="50">
        <f t="shared" si="3"/>
      </c>
      <c r="N5" s="50">
        <f t="shared" si="3"/>
      </c>
      <c r="O5" s="50">
        <f t="shared" si="3"/>
      </c>
      <c r="P5" s="50">
        <f t="shared" si="3"/>
      </c>
      <c r="Q5" s="50">
        <f t="shared" si="3"/>
      </c>
      <c r="R5" s="14" t="s">
        <v>13</v>
      </c>
      <c r="S5" s="19">
        <f>S4-0.001</f>
        <v>21.119</v>
      </c>
      <c r="T5" s="21">
        <f>IF(T2=0,"",T4-0.001)</f>
        <v>20.159</v>
      </c>
      <c r="U5" s="21">
        <f>IF(U2=0,"",U4-0.001)</f>
        <v>20.639</v>
      </c>
      <c r="V5" s="21">
        <f>IF(V2=0,"",V4-0.001)</f>
        <v>21.119</v>
      </c>
      <c r="W5" s="21">
        <f>IF(W2=0,"",W4-0.001)</f>
        <v>21.599</v>
      </c>
      <c r="X5" s="21">
        <f>IF(X2=0,"",X4-0.001)</f>
        <v>21.599</v>
      </c>
      <c r="Y5" s="21">
        <f aca="true" t="shared" si="4" ref="Y5:AH5">IF(Y2=0,"",Y4-0.001)</f>
        <v>20.159</v>
      </c>
      <c r="Z5" s="21">
        <f t="shared" si="4"/>
      </c>
      <c r="AA5" s="21">
        <f t="shared" si="4"/>
      </c>
      <c r="AB5" s="21">
        <f t="shared" si="4"/>
      </c>
      <c r="AC5" s="21">
        <f t="shared" si="4"/>
      </c>
      <c r="AD5" s="21">
        <f t="shared" si="4"/>
      </c>
      <c r="AE5" s="21">
        <f t="shared" si="4"/>
      </c>
      <c r="AF5" s="21">
        <f t="shared" si="4"/>
      </c>
      <c r="AG5" s="21">
        <f t="shared" si="4"/>
      </c>
      <c r="AH5" s="21">
        <f t="shared" si="4"/>
      </c>
      <c r="AI5" s="1" t="s">
        <v>13</v>
      </c>
    </row>
    <row r="6" spans="1:35" ht="12.75">
      <c r="A6" s="48">
        <f>IF(A7="","",A7*60/10^4)</f>
        <v>0.6801253333333334</v>
      </c>
      <c r="B6" s="8" t="s">
        <v>9</v>
      </c>
      <c r="C6" s="51">
        <f>IF(C7="","",C7/452.7)</f>
        <v>0.2448184964288344</v>
      </c>
      <c r="D6" s="51">
        <f aca="true" t="shared" si="5" ref="D6:Q6">IF(D7="","",D7/452.7)</f>
        <v>0.25391846452151295</v>
      </c>
      <c r="E6" s="51">
        <f t="shared" si="5"/>
        <v>0.2486346120806028</v>
      </c>
      <c r="F6" s="51">
        <f t="shared" si="5"/>
        <v>0.26067005375156466</v>
      </c>
      <c r="G6" s="52">
        <f t="shared" si="5"/>
        <v>0.24423140171317773</v>
      </c>
      <c r="H6" s="52">
        <f t="shared" si="5"/>
        <v>0.25010234886974453</v>
      </c>
      <c r="I6" s="52">
        <f t="shared" si="5"/>
      </c>
      <c r="J6" s="52">
        <f t="shared" si="5"/>
      </c>
      <c r="K6" s="52">
        <f t="shared" si="5"/>
      </c>
      <c r="L6" s="52">
        <f t="shared" si="5"/>
      </c>
      <c r="M6" s="52">
        <f t="shared" si="5"/>
      </c>
      <c r="N6" s="52">
        <f t="shared" si="5"/>
      </c>
      <c r="O6" s="52">
        <f t="shared" si="5"/>
      </c>
      <c r="P6" s="52">
        <f t="shared" si="5"/>
      </c>
      <c r="Q6" s="52">
        <f t="shared" si="5"/>
      </c>
      <c r="R6" s="14" t="s">
        <v>13</v>
      </c>
      <c r="S6" s="22">
        <f>COUNT(T15:AH34)</f>
        <v>13</v>
      </c>
      <c r="T6" s="23">
        <f>COUNT(T36:T55)</f>
        <v>1</v>
      </c>
      <c r="U6" s="23">
        <f aca="true" t="shared" si="6" ref="U6:AH6">COUNT(U36:U55)</f>
        <v>2</v>
      </c>
      <c r="V6" s="23">
        <f t="shared" si="6"/>
        <v>2</v>
      </c>
      <c r="W6" s="23">
        <f t="shared" si="6"/>
        <v>2</v>
      </c>
      <c r="X6" s="23">
        <f t="shared" si="6"/>
        <v>2</v>
      </c>
      <c r="Y6" s="23">
        <f t="shared" si="6"/>
        <v>2</v>
      </c>
      <c r="Z6" s="23">
        <f t="shared" si="6"/>
        <v>0</v>
      </c>
      <c r="AA6" s="23">
        <f t="shared" si="6"/>
        <v>0</v>
      </c>
      <c r="AB6" s="23">
        <f t="shared" si="6"/>
        <v>0</v>
      </c>
      <c r="AC6" s="23">
        <f t="shared" si="6"/>
        <v>0</v>
      </c>
      <c r="AD6" s="23">
        <f t="shared" si="6"/>
        <v>0</v>
      </c>
      <c r="AE6" s="23">
        <f t="shared" si="6"/>
        <v>0</v>
      </c>
      <c r="AF6" s="23">
        <f t="shared" si="6"/>
        <v>0</v>
      </c>
      <c r="AG6" s="23">
        <f t="shared" si="6"/>
        <v>0</v>
      </c>
      <c r="AH6" s="23">
        <f t="shared" si="6"/>
        <v>0</v>
      </c>
      <c r="AI6" s="1" t="s">
        <v>13</v>
      </c>
    </row>
    <row r="7" spans="1:35" ht="12.75">
      <c r="A7" s="49">
        <f>A10*INPUT!$G4/60</f>
        <v>113.35422222222222</v>
      </c>
      <c r="B7" s="9" t="s">
        <v>8</v>
      </c>
      <c r="C7" s="53">
        <f>IF(C10="","",C10*INPUT!$G4/60)</f>
        <v>110.82933333333334</v>
      </c>
      <c r="D7" s="53">
        <f>IF(D10="","",D10*INPUT!$G4/60)</f>
        <v>114.94888888888892</v>
      </c>
      <c r="E7" s="53">
        <f>IF(E10="","",E10*INPUT!$G4/60)</f>
        <v>112.55688888888889</v>
      </c>
      <c r="F7" s="53">
        <f>IF(F10="","",F10*INPUT!$G4/60)</f>
        <v>118.00533333333333</v>
      </c>
      <c r="G7" s="53">
        <f>IF(G10="","",G10*INPUT!$G4/60)</f>
        <v>110.56355555555555</v>
      </c>
      <c r="H7" s="53">
        <f>IF(H10="","",H10*INPUT!$G4/60)</f>
        <v>113.22133333333335</v>
      </c>
      <c r="I7" s="53">
        <f>IF(I10="","",I10*INPUT!$G4/60)</f>
      </c>
      <c r="J7" s="53">
        <f>IF(J10="","",J10*INPUT!$G4/60)</f>
      </c>
      <c r="K7" s="53">
        <f>IF(K10="","",K10*INPUT!$G4/60)</f>
      </c>
      <c r="L7" s="53">
        <f>IF(L10="","",L10*INPUT!$G4/60)</f>
      </c>
      <c r="M7" s="53">
        <f>IF(M10="","",M10*INPUT!$G4/60)</f>
      </c>
      <c r="N7" s="53">
        <f>IF(N10="","",N10*INPUT!$G4/60)</f>
      </c>
      <c r="O7" s="53">
        <f>IF(O10="","",O10*INPUT!$G4/60)</f>
      </c>
      <c r="P7" s="53">
        <f>IF(P10="","",P10*INPUT!$G4/60)</f>
      </c>
      <c r="Q7" s="53">
        <f>IF(Q10="","",Q10*INPUT!$G4/60)</f>
      </c>
      <c r="R7" s="14" t="s">
        <v>13</v>
      </c>
      <c r="S7" s="22">
        <f>S3-S6</f>
        <v>1</v>
      </c>
      <c r="T7" s="23">
        <f>T3-T6</f>
        <v>1</v>
      </c>
      <c r="U7" s="23">
        <f aca="true" t="shared" si="7" ref="U7:AH7">U3-U6</f>
        <v>0</v>
      </c>
      <c r="V7" s="23">
        <f t="shared" si="7"/>
        <v>0</v>
      </c>
      <c r="W7" s="23">
        <f t="shared" si="7"/>
        <v>0</v>
      </c>
      <c r="X7" s="23">
        <f t="shared" si="7"/>
        <v>0</v>
      </c>
      <c r="Y7" s="23">
        <f t="shared" si="7"/>
        <v>0</v>
      </c>
      <c r="Z7" s="23">
        <f t="shared" si="7"/>
        <v>0</v>
      </c>
      <c r="AA7" s="23">
        <f t="shared" si="7"/>
        <v>0</v>
      </c>
      <c r="AB7" s="23">
        <f t="shared" si="7"/>
        <v>0</v>
      </c>
      <c r="AC7" s="23">
        <f t="shared" si="7"/>
        <v>0</v>
      </c>
      <c r="AD7" s="23">
        <f t="shared" si="7"/>
        <v>0</v>
      </c>
      <c r="AE7" s="23">
        <f t="shared" si="7"/>
        <v>0</v>
      </c>
      <c r="AF7" s="23">
        <f t="shared" si="7"/>
        <v>0</v>
      </c>
      <c r="AG7" s="23">
        <f t="shared" si="7"/>
        <v>0</v>
      </c>
      <c r="AH7" s="23">
        <f t="shared" si="7"/>
        <v>0</v>
      </c>
      <c r="AI7" s="1" t="s">
        <v>13</v>
      </c>
    </row>
    <row r="8" spans="1:35" ht="12.75">
      <c r="A8" s="33" t="s">
        <v>10</v>
      </c>
      <c r="B8" s="12"/>
      <c r="C8" s="24"/>
      <c r="D8" s="24"/>
      <c r="E8" s="24"/>
      <c r="F8" s="25"/>
      <c r="G8" s="25"/>
      <c r="H8" s="33" t="s">
        <v>10</v>
      </c>
      <c r="I8" s="25"/>
      <c r="J8" s="25"/>
      <c r="K8" s="25"/>
      <c r="L8" s="25"/>
      <c r="M8" s="25"/>
      <c r="N8" s="33" t="s">
        <v>10</v>
      </c>
      <c r="O8" s="25"/>
      <c r="P8" s="25"/>
      <c r="Q8" s="25"/>
      <c r="R8" s="14" t="s">
        <v>13</v>
      </c>
      <c r="S8" s="19">
        <f>S7*S4</f>
        <v>21.12</v>
      </c>
      <c r="T8" s="58">
        <f aca="true" t="shared" si="8" ref="T8:AH8">IF(T4="","",T7*T4)</f>
        <v>20.16</v>
      </c>
      <c r="U8" s="58">
        <f t="shared" si="8"/>
        <v>0</v>
      </c>
      <c r="V8" s="58">
        <f t="shared" si="8"/>
        <v>0</v>
      </c>
      <c r="W8" s="58">
        <f t="shared" si="8"/>
        <v>0</v>
      </c>
      <c r="X8" s="58">
        <f t="shared" si="8"/>
        <v>0</v>
      </c>
      <c r="Y8" s="58">
        <f t="shared" si="8"/>
        <v>0</v>
      </c>
      <c r="Z8" s="58">
        <f t="shared" si="8"/>
      </c>
      <c r="AA8" s="58">
        <f t="shared" si="8"/>
      </c>
      <c r="AB8" s="58">
        <f t="shared" si="8"/>
      </c>
      <c r="AC8" s="58">
        <f t="shared" si="8"/>
      </c>
      <c r="AD8" s="58">
        <f t="shared" si="8"/>
      </c>
      <c r="AE8" s="58">
        <f t="shared" si="8"/>
      </c>
      <c r="AF8" s="58">
        <f t="shared" si="8"/>
      </c>
      <c r="AG8" s="58">
        <f t="shared" si="8"/>
      </c>
      <c r="AH8" s="58">
        <f t="shared" si="8"/>
      </c>
      <c r="AI8" s="1" t="s">
        <v>13</v>
      </c>
    </row>
    <row r="9" spans="1:35" ht="12.75">
      <c r="A9" s="54">
        <f>S10</f>
        <v>18.96</v>
      </c>
      <c r="B9" s="8" t="s">
        <v>7</v>
      </c>
      <c r="C9" s="56">
        <f>T10</f>
        <v>16.32</v>
      </c>
      <c r="D9" s="56">
        <f aca="true" t="shared" si="9" ref="D9:Q9">U10</f>
        <v>17.76</v>
      </c>
      <c r="E9" s="56">
        <f t="shared" si="9"/>
        <v>19.200000000000003</v>
      </c>
      <c r="F9" s="56">
        <f t="shared" si="9"/>
        <v>20.880000000000003</v>
      </c>
      <c r="G9" s="56">
        <f t="shared" si="9"/>
        <v>19.440000000000005</v>
      </c>
      <c r="H9" s="56">
        <f t="shared" si="9"/>
        <v>18.720000000000002</v>
      </c>
      <c r="I9" s="56">
        <f t="shared" si="9"/>
      </c>
      <c r="J9" s="56">
        <f t="shared" si="9"/>
      </c>
      <c r="K9" s="56">
        <f t="shared" si="9"/>
      </c>
      <c r="L9" s="56">
        <f t="shared" si="9"/>
      </c>
      <c r="M9" s="56">
        <f t="shared" si="9"/>
      </c>
      <c r="N9" s="56">
        <f t="shared" si="9"/>
      </c>
      <c r="O9" s="56">
        <f t="shared" si="9"/>
      </c>
      <c r="P9" s="56">
        <f t="shared" si="9"/>
      </c>
      <c r="Q9" s="56">
        <f t="shared" si="9"/>
      </c>
      <c r="R9" s="14" t="s">
        <v>13</v>
      </c>
      <c r="S9" s="19">
        <f>S8+SUM(T15:AH34)</f>
        <v>265.44</v>
      </c>
      <c r="T9" s="58">
        <f aca="true" t="shared" si="10" ref="T9:AH9">IF(T8="","",T8+SUM(T36:T55))</f>
        <v>32.64</v>
      </c>
      <c r="U9" s="58">
        <f t="shared" si="10"/>
        <v>35.52</v>
      </c>
      <c r="V9" s="58">
        <f t="shared" si="10"/>
        <v>38.400000000000006</v>
      </c>
      <c r="W9" s="58">
        <f t="shared" si="10"/>
        <v>41.760000000000005</v>
      </c>
      <c r="X9" s="58">
        <f t="shared" si="10"/>
        <v>38.88000000000001</v>
      </c>
      <c r="Y9" s="58">
        <f t="shared" si="10"/>
        <v>37.440000000000005</v>
      </c>
      <c r="Z9" s="58">
        <f t="shared" si="10"/>
      </c>
      <c r="AA9" s="58">
        <f t="shared" si="10"/>
      </c>
      <c r="AB9" s="58">
        <f t="shared" si="10"/>
      </c>
      <c r="AC9" s="58">
        <f t="shared" si="10"/>
      </c>
      <c r="AD9" s="58">
        <f t="shared" si="10"/>
      </c>
      <c r="AE9" s="58">
        <f t="shared" si="10"/>
      </c>
      <c r="AF9" s="58">
        <f t="shared" si="10"/>
      </c>
      <c r="AG9" s="58">
        <f t="shared" si="10"/>
      </c>
      <c r="AH9" s="58">
        <f t="shared" si="10"/>
      </c>
      <c r="AI9" s="1" t="s">
        <v>13</v>
      </c>
    </row>
    <row r="10" spans="1:35" ht="12.75">
      <c r="A10" s="54">
        <f>AVERAGE(C15:Q34)</f>
        <v>22.746666666666666</v>
      </c>
      <c r="B10" s="8" t="s">
        <v>6</v>
      </c>
      <c r="C10" s="56">
        <f>IF(C12="","",AVERAGE(C15:C34))</f>
        <v>22.240000000000002</v>
      </c>
      <c r="D10" s="56">
        <f aca="true" t="shared" si="11" ref="D10:Q10">IF(D12="","",AVERAGE(D15:D34))</f>
        <v>23.066666666666674</v>
      </c>
      <c r="E10" s="56">
        <f t="shared" si="11"/>
        <v>22.58666666666667</v>
      </c>
      <c r="F10" s="56">
        <f t="shared" si="11"/>
        <v>23.68</v>
      </c>
      <c r="G10" s="56">
        <f t="shared" si="11"/>
        <v>22.186666666666667</v>
      </c>
      <c r="H10" s="56">
        <f t="shared" si="11"/>
        <v>22.720000000000002</v>
      </c>
      <c r="I10" s="56">
        <f t="shared" si="11"/>
      </c>
      <c r="J10" s="56">
        <f t="shared" si="11"/>
      </c>
      <c r="K10" s="56">
        <f t="shared" si="11"/>
      </c>
      <c r="L10" s="56">
        <f t="shared" si="11"/>
      </c>
      <c r="M10" s="56">
        <f t="shared" si="11"/>
      </c>
      <c r="N10" s="56">
        <f t="shared" si="11"/>
      </c>
      <c r="O10" s="56">
        <f t="shared" si="11"/>
      </c>
      <c r="P10" s="56">
        <f t="shared" si="11"/>
      </c>
      <c r="Q10" s="56">
        <f t="shared" si="11"/>
      </c>
      <c r="R10" s="14" t="s">
        <v>13</v>
      </c>
      <c r="S10" s="19">
        <f>S9/S3</f>
        <v>18.96</v>
      </c>
      <c r="T10" s="58">
        <f aca="true" t="shared" si="12" ref="T10:AH10">IF(T9="","",T9/T3)</f>
        <v>16.32</v>
      </c>
      <c r="U10" s="58">
        <f t="shared" si="12"/>
        <v>17.76</v>
      </c>
      <c r="V10" s="58">
        <f t="shared" si="12"/>
        <v>19.200000000000003</v>
      </c>
      <c r="W10" s="58">
        <f t="shared" si="12"/>
        <v>20.880000000000003</v>
      </c>
      <c r="X10" s="58">
        <f t="shared" si="12"/>
        <v>19.440000000000005</v>
      </c>
      <c r="Y10" s="58">
        <f t="shared" si="12"/>
        <v>18.720000000000002</v>
      </c>
      <c r="Z10" s="58">
        <f t="shared" si="12"/>
      </c>
      <c r="AA10" s="58">
        <f t="shared" si="12"/>
      </c>
      <c r="AB10" s="58">
        <f t="shared" si="12"/>
      </c>
      <c r="AC10" s="58">
        <f t="shared" si="12"/>
      </c>
      <c r="AD10" s="58">
        <f t="shared" si="12"/>
      </c>
      <c r="AE10" s="58">
        <f t="shared" si="12"/>
      </c>
      <c r="AF10" s="58">
        <f t="shared" si="12"/>
      </c>
      <c r="AG10" s="58">
        <f t="shared" si="12"/>
      </c>
      <c r="AH10" s="58">
        <f t="shared" si="12"/>
      </c>
      <c r="AI10" s="1" t="s">
        <v>13</v>
      </c>
    </row>
    <row r="11" spans="1:35" ht="12.75">
      <c r="A11" s="55">
        <f>S3</f>
        <v>14</v>
      </c>
      <c r="B11" s="8" t="s">
        <v>4</v>
      </c>
      <c r="C11" s="57">
        <f>IF(T3=0,"",T3)</f>
        <v>2</v>
      </c>
      <c r="D11" s="57">
        <f aca="true" t="shared" si="13" ref="D11:Q11">IF(U3=0,"",U3)</f>
        <v>2</v>
      </c>
      <c r="E11" s="57">
        <f t="shared" si="13"/>
        <v>2</v>
      </c>
      <c r="F11" s="57">
        <f t="shared" si="13"/>
        <v>2</v>
      </c>
      <c r="G11" s="57">
        <f t="shared" si="13"/>
        <v>2</v>
      </c>
      <c r="H11" s="57">
        <f t="shared" si="13"/>
        <v>2</v>
      </c>
      <c r="I11" s="57">
        <f t="shared" si="13"/>
      </c>
      <c r="J11" s="57">
        <f t="shared" si="13"/>
      </c>
      <c r="K11" s="57">
        <f t="shared" si="13"/>
      </c>
      <c r="L11" s="57">
        <f t="shared" si="13"/>
      </c>
      <c r="M11" s="57">
        <f t="shared" si="13"/>
      </c>
      <c r="N11" s="57">
        <f t="shared" si="13"/>
      </c>
      <c r="O11" s="57">
        <f t="shared" si="13"/>
      </c>
      <c r="P11" s="57">
        <f t="shared" si="13"/>
      </c>
      <c r="Q11" s="57">
        <f t="shared" si="13"/>
      </c>
      <c r="R11" s="14" t="s">
        <v>13</v>
      </c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1" t="s">
        <v>13</v>
      </c>
    </row>
    <row r="12" spans="1:35" ht="12.75">
      <c r="A12" s="55">
        <f>S2</f>
        <v>54</v>
      </c>
      <c r="B12" s="8" t="s">
        <v>5</v>
      </c>
      <c r="C12" s="57">
        <f aca="true" t="shared" si="14" ref="C12:Q12">IF(C15="","",COUNT(C15:C34))</f>
        <v>9</v>
      </c>
      <c r="D12" s="57">
        <f t="shared" si="14"/>
        <v>9</v>
      </c>
      <c r="E12" s="57">
        <f t="shared" si="14"/>
        <v>9</v>
      </c>
      <c r="F12" s="57">
        <f t="shared" si="14"/>
        <v>9</v>
      </c>
      <c r="G12" s="57">
        <f t="shared" si="14"/>
        <v>9</v>
      </c>
      <c r="H12" s="57">
        <f t="shared" si="14"/>
        <v>9</v>
      </c>
      <c r="I12" s="57">
        <f t="shared" si="14"/>
      </c>
      <c r="J12" s="57">
        <f t="shared" si="14"/>
      </c>
      <c r="K12" s="57">
        <f t="shared" si="14"/>
      </c>
      <c r="L12" s="57">
        <f t="shared" si="14"/>
      </c>
      <c r="M12" s="57">
        <f t="shared" si="14"/>
      </c>
      <c r="N12" s="57">
        <f t="shared" si="14"/>
      </c>
      <c r="O12" s="57">
        <f t="shared" si="14"/>
      </c>
      <c r="P12" s="57">
        <f t="shared" si="14"/>
      </c>
      <c r="Q12" s="57">
        <f t="shared" si="14"/>
      </c>
      <c r="R12" s="14" t="s">
        <v>13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1" t="s">
        <v>13</v>
      </c>
    </row>
    <row r="13" spans="1:35" ht="12.75">
      <c r="A13" s="14"/>
      <c r="B13" s="27" t="s">
        <v>0</v>
      </c>
      <c r="C13" s="12" t="s">
        <v>3</v>
      </c>
      <c r="D13" s="12" t="s">
        <v>3</v>
      </c>
      <c r="E13" s="12" t="s">
        <v>3</v>
      </c>
      <c r="F13" s="12" t="s">
        <v>3</v>
      </c>
      <c r="G13" s="12" t="s">
        <v>3</v>
      </c>
      <c r="H13" s="12" t="s">
        <v>3</v>
      </c>
      <c r="I13" s="12" t="s">
        <v>3</v>
      </c>
      <c r="J13" s="12" t="s">
        <v>3</v>
      </c>
      <c r="K13" s="12" t="s">
        <v>3</v>
      </c>
      <c r="L13" s="12" t="s">
        <v>3</v>
      </c>
      <c r="M13" s="12" t="s">
        <v>3</v>
      </c>
      <c r="N13" s="12" t="s">
        <v>3</v>
      </c>
      <c r="O13" s="12" t="s">
        <v>3</v>
      </c>
      <c r="P13" s="12" t="s">
        <v>3</v>
      </c>
      <c r="Q13" s="12" t="s">
        <v>3</v>
      </c>
      <c r="R13" s="14" t="s">
        <v>13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1" t="s">
        <v>13</v>
      </c>
    </row>
    <row r="14" spans="1:35" ht="13.5" thickBot="1">
      <c r="A14" s="15"/>
      <c r="B14" s="28" t="s">
        <v>2</v>
      </c>
      <c r="C14" s="29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5">
        <v>7</v>
      </c>
      <c r="J14" s="15">
        <v>8</v>
      </c>
      <c r="K14" s="15">
        <v>9</v>
      </c>
      <c r="L14" s="15">
        <v>10</v>
      </c>
      <c r="M14" s="15">
        <v>11</v>
      </c>
      <c r="N14" s="15">
        <v>12</v>
      </c>
      <c r="O14" s="15">
        <v>13</v>
      </c>
      <c r="P14" s="15">
        <v>14</v>
      </c>
      <c r="Q14" s="15">
        <v>15</v>
      </c>
      <c r="R14" s="14" t="s">
        <v>13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1" t="s">
        <v>13</v>
      </c>
    </row>
    <row r="15" spans="1:35" ht="12.75">
      <c r="A15" s="1"/>
      <c r="B15" s="30">
        <v>1</v>
      </c>
      <c r="C15" s="45">
        <f>IF(INPUT!B7="","",INPUT!B7*INPUT!$L$4)</f>
        <v>12.48</v>
      </c>
      <c r="D15" s="45">
        <f>IF(INPUT!C7="","",INPUT!C7*INPUT!$L$4)</f>
        <v>28.080000000000002</v>
      </c>
      <c r="E15" s="45">
        <f>IF(INPUT!D7="","",INPUT!D7*INPUT!$L$4)</f>
        <v>25.92</v>
      </c>
      <c r="F15" s="45">
        <f>IF(INPUT!E7="","",INPUT!E7*INPUT!$L$4)</f>
        <v>24.000000000000004</v>
      </c>
      <c r="G15" s="46">
        <f>IF(INPUT!F7="","",INPUT!F7*INPUT!$L$4)</f>
        <v>21.6</v>
      </c>
      <c r="H15" s="46">
        <f>IF(INPUT!G7="","",INPUT!G7*INPUT!$L$4)</f>
        <v>21.6</v>
      </c>
      <c r="I15" s="46">
        <f>IF(INPUT!H7="","",INPUT!H7*INPUT!$L$4)</f>
      </c>
      <c r="J15" s="46">
        <f>IF(INPUT!I7="","",INPUT!I7*INPUT!$L$4)</f>
      </c>
      <c r="K15" s="46">
        <f>IF(INPUT!J7="","",INPUT!J7*INPUT!$L$4)</f>
      </c>
      <c r="L15" s="46">
        <f>IF(INPUT!K7="","",INPUT!K7*INPUT!$L$4)</f>
      </c>
      <c r="M15" s="46">
        <f>IF(INPUT!L7="","",INPUT!L7*INPUT!$L$4)</f>
      </c>
      <c r="N15" s="46">
        <f>IF(INPUT!M7="","",INPUT!M7*INPUT!$L$4)</f>
      </c>
      <c r="O15" s="46">
        <f>IF(INPUT!N7="","",INPUT!N7*INPUT!$L$4)</f>
      </c>
      <c r="P15" s="46">
        <f>IF(INPUT!O7="","",INPUT!O7*INPUT!$L$4)</f>
      </c>
      <c r="Q15" s="46">
        <f>IF(INPUT!P7="","",INPUT!P7*INPUT!$L$4)</f>
      </c>
      <c r="R15" s="14" t="s">
        <v>13</v>
      </c>
      <c r="S15" s="1"/>
      <c r="T15" s="31">
        <f aca="true" t="shared" si="15" ref="T15:T34">IF(C15&lt;=$S$5,C15,"")</f>
        <v>12.48</v>
      </c>
      <c r="U15" s="31">
        <f aca="true" t="shared" si="16" ref="U15:U34">IF(D15&lt;=$S$5,D15,"")</f>
      </c>
      <c r="V15" s="31">
        <f aca="true" t="shared" si="17" ref="V15:V34">IF(E15&lt;=$S$5,E15,"")</f>
      </c>
      <c r="W15" s="31">
        <f aca="true" t="shared" si="18" ref="W15:W34">IF(F15&lt;=$S$5,F15,"")</f>
      </c>
      <c r="X15" s="31">
        <f aca="true" t="shared" si="19" ref="X15:X34">IF(G15&lt;=$S$5,G15,"")</f>
      </c>
      <c r="Y15" s="31">
        <f aca="true" t="shared" si="20" ref="Y15:Y34">IF(H15&lt;=$S$5,H15,"")</f>
      </c>
      <c r="Z15" s="31">
        <f aca="true" t="shared" si="21" ref="Z15:Z34">IF(I15&lt;=$S$5,I15,"")</f>
      </c>
      <c r="AA15" s="31">
        <f aca="true" t="shared" si="22" ref="AA15:AA34">IF(J15&lt;=$S$5,J15,"")</f>
      </c>
      <c r="AB15" s="31">
        <f aca="true" t="shared" si="23" ref="AB15:AB34">IF(K15&lt;=$S$5,K15,"")</f>
      </c>
      <c r="AC15" s="31">
        <f aca="true" t="shared" si="24" ref="AC15:AC34">IF(L15&lt;=$S$5,L15,"")</f>
      </c>
      <c r="AD15" s="31">
        <f aca="true" t="shared" si="25" ref="AD15:AD34">IF(M15&lt;=$S$5,M15,"")</f>
      </c>
      <c r="AE15" s="31">
        <f aca="true" t="shared" si="26" ref="AE15:AE34">IF(N15&lt;=$S$5,N15,"")</f>
      </c>
      <c r="AF15" s="31">
        <f aca="true" t="shared" si="27" ref="AF15:AF34">IF(O15&lt;=$S$5,O15,"")</f>
      </c>
      <c r="AG15" s="31">
        <f aca="true" t="shared" si="28" ref="AG15:AG34">IF(P15&lt;=$S$5,P15,"")</f>
      </c>
      <c r="AH15" s="31">
        <f aca="true" t="shared" si="29" ref="AH15:AH34">IF(Q15&lt;=$S$5,Q15,"")</f>
      </c>
      <c r="AI15" s="1" t="s">
        <v>13</v>
      </c>
    </row>
    <row r="16" spans="1:35" ht="12.75">
      <c r="A16" s="1"/>
      <c r="B16" s="10">
        <f>B15+1</f>
        <v>2</v>
      </c>
      <c r="C16" s="45">
        <f>IF(INPUT!B8="","",INPUT!B8*INPUT!$L$4)</f>
        <v>21.12</v>
      </c>
      <c r="D16" s="45">
        <f>IF(INPUT!C8="","",INPUT!C8*INPUT!$L$4)</f>
        <v>23.040000000000003</v>
      </c>
      <c r="E16" s="45">
        <f>IF(INPUT!D8="","",INPUT!D8*INPUT!$L$4)</f>
        <v>22.560000000000002</v>
      </c>
      <c r="F16" s="45">
        <f>IF(INPUT!E8="","",INPUT!E8*INPUT!$L$4)</f>
        <v>20.64</v>
      </c>
      <c r="G16" s="46">
        <f>IF(INPUT!F8="","",INPUT!F8*INPUT!$L$4)</f>
        <v>23.040000000000003</v>
      </c>
      <c r="H16" s="46">
        <f>IF(INPUT!G8="","",INPUT!G8*INPUT!$L$4)</f>
        <v>25.92</v>
      </c>
      <c r="I16" s="46">
        <f>IF(INPUT!H8="","",INPUT!H8*INPUT!$L$4)</f>
      </c>
      <c r="J16" s="46">
        <f>IF(INPUT!I8="","",INPUT!I8*INPUT!$L$4)</f>
      </c>
      <c r="K16" s="46">
        <f>IF(INPUT!J8="","",INPUT!J8*INPUT!$L$4)</f>
      </c>
      <c r="L16" s="46">
        <f>IF(INPUT!K8="","",INPUT!K8*INPUT!$L$4)</f>
      </c>
      <c r="M16" s="46">
        <f>IF(INPUT!L8="","",INPUT!L8*INPUT!$L$4)</f>
      </c>
      <c r="N16" s="46">
        <f>IF(INPUT!M8="","",INPUT!M8*INPUT!$L$4)</f>
      </c>
      <c r="O16" s="46">
        <f>IF(INPUT!N8="","",INPUT!N8*INPUT!$L$4)</f>
      </c>
      <c r="P16" s="46">
        <f>IF(INPUT!O8="","",INPUT!O8*INPUT!$L$4)</f>
      </c>
      <c r="Q16" s="46">
        <f>IF(INPUT!P8="","",INPUT!P8*INPUT!$L$4)</f>
      </c>
      <c r="R16" s="14" t="s">
        <v>13</v>
      </c>
      <c r="S16" s="1"/>
      <c r="T16" s="31">
        <f t="shared" si="15"/>
      </c>
      <c r="U16" s="31">
        <f t="shared" si="16"/>
      </c>
      <c r="V16" s="31">
        <f t="shared" si="17"/>
      </c>
      <c r="W16" s="31">
        <f t="shared" si="18"/>
        <v>20.64</v>
      </c>
      <c r="X16" s="31">
        <f t="shared" si="19"/>
      </c>
      <c r="Y16" s="31">
        <f t="shared" si="20"/>
      </c>
      <c r="Z16" s="31">
        <f t="shared" si="21"/>
      </c>
      <c r="AA16" s="31">
        <f t="shared" si="22"/>
      </c>
      <c r="AB16" s="31">
        <f t="shared" si="23"/>
      </c>
      <c r="AC16" s="31">
        <f t="shared" si="24"/>
      </c>
      <c r="AD16" s="31">
        <f t="shared" si="25"/>
      </c>
      <c r="AE16" s="31">
        <f t="shared" si="26"/>
      </c>
      <c r="AF16" s="31">
        <f t="shared" si="27"/>
      </c>
      <c r="AG16" s="31">
        <f t="shared" si="28"/>
      </c>
      <c r="AH16" s="31">
        <f t="shared" si="29"/>
      </c>
      <c r="AI16" s="1" t="s">
        <v>13</v>
      </c>
    </row>
    <row r="17" spans="1:35" ht="12.75">
      <c r="A17" s="1"/>
      <c r="B17" s="10">
        <f aca="true" t="shared" si="30" ref="B17:B34">B16+1</f>
        <v>3</v>
      </c>
      <c r="C17" s="45">
        <f>IF(INPUT!B9="","",INPUT!B9*INPUT!$L$4)</f>
        <v>25.44</v>
      </c>
      <c r="D17" s="45">
        <f>IF(INPUT!C9="","",INPUT!C9*INPUT!$L$4)</f>
        <v>24.48</v>
      </c>
      <c r="E17" s="45">
        <f>IF(INPUT!D9="","",INPUT!D9*INPUT!$L$4)</f>
        <v>22.8</v>
      </c>
      <c r="F17" s="45">
        <f>IF(INPUT!E9="","",INPUT!E9*INPUT!$L$4)</f>
        <v>23.520000000000003</v>
      </c>
      <c r="G17" s="46">
        <f>IF(INPUT!F9="","",INPUT!F9*INPUT!$L$4)</f>
        <v>22.560000000000002</v>
      </c>
      <c r="H17" s="46">
        <f>IF(INPUT!G9="","",INPUT!G9*INPUT!$L$4)</f>
        <v>20.16</v>
      </c>
      <c r="I17" s="46">
        <f>IF(INPUT!H9="","",INPUT!H9*INPUT!$L$4)</f>
      </c>
      <c r="J17" s="46">
        <f>IF(INPUT!I9="","",INPUT!I9*INPUT!$L$4)</f>
      </c>
      <c r="K17" s="46">
        <f>IF(INPUT!J9="","",INPUT!J9*INPUT!$L$4)</f>
      </c>
      <c r="L17" s="46">
        <f>IF(INPUT!K9="","",INPUT!K9*INPUT!$L$4)</f>
      </c>
      <c r="M17" s="46">
        <f>IF(INPUT!L9="","",INPUT!L9*INPUT!$L$4)</f>
      </c>
      <c r="N17" s="46">
        <f>IF(INPUT!M9="","",INPUT!M9*INPUT!$L$4)</f>
      </c>
      <c r="O17" s="46">
        <f>IF(INPUT!N9="","",INPUT!N9*INPUT!$L$4)</f>
      </c>
      <c r="P17" s="46">
        <f>IF(INPUT!O9="","",INPUT!O9*INPUT!$L$4)</f>
      </c>
      <c r="Q17" s="46">
        <f>IF(INPUT!P9="","",INPUT!P9*INPUT!$L$4)</f>
      </c>
      <c r="R17" s="14" t="s">
        <v>13</v>
      </c>
      <c r="S17" s="1"/>
      <c r="T17" s="31">
        <f t="shared" si="15"/>
      </c>
      <c r="U17" s="31">
        <f t="shared" si="16"/>
      </c>
      <c r="V17" s="31">
        <f t="shared" si="17"/>
      </c>
      <c r="W17" s="31">
        <f t="shared" si="18"/>
      </c>
      <c r="X17" s="31">
        <f t="shared" si="19"/>
      </c>
      <c r="Y17" s="31">
        <f t="shared" si="20"/>
        <v>20.16</v>
      </c>
      <c r="Z17" s="31">
        <f t="shared" si="21"/>
      </c>
      <c r="AA17" s="31">
        <f t="shared" si="22"/>
      </c>
      <c r="AB17" s="31">
        <f t="shared" si="23"/>
      </c>
      <c r="AC17" s="31">
        <f t="shared" si="24"/>
      </c>
      <c r="AD17" s="31">
        <f t="shared" si="25"/>
      </c>
      <c r="AE17" s="31">
        <f t="shared" si="26"/>
      </c>
      <c r="AF17" s="31">
        <f t="shared" si="27"/>
      </c>
      <c r="AG17" s="31">
        <f t="shared" si="28"/>
      </c>
      <c r="AH17" s="31">
        <f t="shared" si="29"/>
      </c>
      <c r="AI17" s="1" t="s">
        <v>13</v>
      </c>
    </row>
    <row r="18" spans="1:35" ht="12.75">
      <c r="A18" s="1"/>
      <c r="B18" s="10">
        <f t="shared" si="30"/>
        <v>4</v>
      </c>
      <c r="C18" s="45">
        <f>IF(INPUT!B10="","",INPUT!B10*INPUT!$L$4)</f>
        <v>21.6</v>
      </c>
      <c r="D18" s="45">
        <f>IF(INPUT!C10="","",INPUT!C10*INPUT!$L$4)</f>
        <v>25.92</v>
      </c>
      <c r="E18" s="45">
        <f>IF(INPUT!D10="","",INPUT!D10*INPUT!$L$4)</f>
        <v>21.12</v>
      </c>
      <c r="F18" s="45">
        <f>IF(INPUT!E10="","",INPUT!E10*INPUT!$L$4)</f>
        <v>27.360000000000003</v>
      </c>
      <c r="G18" s="46">
        <f>IF(INPUT!F10="","",INPUT!F10*INPUT!$L$4)</f>
        <v>23.520000000000003</v>
      </c>
      <c r="H18" s="46">
        <f>IF(INPUT!G10="","",INPUT!G10*INPUT!$L$4)</f>
        <v>25.92</v>
      </c>
      <c r="I18" s="46">
        <f>IF(INPUT!H10="","",INPUT!H10*INPUT!$L$4)</f>
      </c>
      <c r="J18" s="46">
        <f>IF(INPUT!I10="","",INPUT!I10*INPUT!$L$4)</f>
      </c>
      <c r="K18" s="46">
        <f>IF(INPUT!J10="","",INPUT!J10*INPUT!$L$4)</f>
      </c>
      <c r="L18" s="46">
        <f>IF(INPUT!K10="","",INPUT!K10*INPUT!$L$4)</f>
      </c>
      <c r="M18" s="46">
        <f>IF(INPUT!L10="","",INPUT!L10*INPUT!$L$4)</f>
      </c>
      <c r="N18" s="46">
        <f>IF(INPUT!M10="","",INPUT!M10*INPUT!$L$4)</f>
      </c>
      <c r="O18" s="46">
        <f>IF(INPUT!N10="","",INPUT!N10*INPUT!$L$4)</f>
      </c>
      <c r="P18" s="46">
        <f>IF(INPUT!O10="","",INPUT!O10*INPUT!$L$4)</f>
      </c>
      <c r="Q18" s="46">
        <f>IF(INPUT!P10="","",INPUT!P10*INPUT!$L$4)</f>
      </c>
      <c r="R18" s="14" t="s">
        <v>13</v>
      </c>
      <c r="S18" s="1"/>
      <c r="T18" s="31">
        <f t="shared" si="15"/>
      </c>
      <c r="U18" s="31">
        <f t="shared" si="16"/>
      </c>
      <c r="V18" s="31">
        <f t="shared" si="17"/>
      </c>
      <c r="W18" s="31">
        <f t="shared" si="18"/>
      </c>
      <c r="X18" s="31">
        <f t="shared" si="19"/>
      </c>
      <c r="Y18" s="31">
        <f t="shared" si="20"/>
      </c>
      <c r="Z18" s="31">
        <f t="shared" si="21"/>
      </c>
      <c r="AA18" s="31">
        <f t="shared" si="22"/>
      </c>
      <c r="AB18" s="31">
        <f t="shared" si="23"/>
      </c>
      <c r="AC18" s="31">
        <f t="shared" si="24"/>
      </c>
      <c r="AD18" s="31">
        <f t="shared" si="25"/>
      </c>
      <c r="AE18" s="31">
        <f t="shared" si="26"/>
      </c>
      <c r="AF18" s="31">
        <f t="shared" si="27"/>
      </c>
      <c r="AG18" s="31">
        <f t="shared" si="28"/>
      </c>
      <c r="AH18" s="31">
        <f t="shared" si="29"/>
      </c>
      <c r="AI18" s="1" t="s">
        <v>13</v>
      </c>
    </row>
    <row r="19" spans="1:35" ht="12.75">
      <c r="A19" s="1"/>
      <c r="B19" s="10">
        <f t="shared" si="30"/>
        <v>5</v>
      </c>
      <c r="C19" s="45">
        <f>IF(INPUT!B11="","",INPUT!B11*INPUT!$L$4)</f>
        <v>25.92</v>
      </c>
      <c r="D19" s="45">
        <f>IF(INPUT!C11="","",INPUT!C11*INPUT!$L$4)</f>
        <v>27.360000000000003</v>
      </c>
      <c r="E19" s="45">
        <f>IF(INPUT!D11="","",INPUT!D11*INPUT!$L$4)</f>
        <v>24.96</v>
      </c>
      <c r="F19" s="45">
        <f>IF(INPUT!E11="","",INPUT!E11*INPUT!$L$4)</f>
        <v>26.400000000000002</v>
      </c>
      <c r="G19" s="46">
        <f>IF(INPUT!F11="","",INPUT!F11*INPUT!$L$4)</f>
        <v>19.680000000000003</v>
      </c>
      <c r="H19" s="46">
        <f>IF(INPUT!G11="","",INPUT!G11*INPUT!$L$4)</f>
        <v>27.360000000000003</v>
      </c>
      <c r="I19" s="46">
        <f>IF(INPUT!H11="","",INPUT!H11*INPUT!$L$4)</f>
      </c>
      <c r="J19" s="46">
        <f>IF(INPUT!I11="","",INPUT!I11*INPUT!$L$4)</f>
      </c>
      <c r="K19" s="46">
        <f>IF(INPUT!J11="","",INPUT!J11*INPUT!$L$4)</f>
      </c>
      <c r="L19" s="46">
        <f>IF(INPUT!K11="","",INPUT!K11*INPUT!$L$4)</f>
      </c>
      <c r="M19" s="46">
        <f>IF(INPUT!L11="","",INPUT!L11*INPUT!$L$4)</f>
      </c>
      <c r="N19" s="46">
        <f>IF(INPUT!M11="","",INPUT!M11*INPUT!$L$4)</f>
      </c>
      <c r="O19" s="46">
        <f>IF(INPUT!N11="","",INPUT!N11*INPUT!$L$4)</f>
      </c>
      <c r="P19" s="46">
        <f>IF(INPUT!O11="","",INPUT!O11*INPUT!$L$4)</f>
      </c>
      <c r="Q19" s="46">
        <f>IF(INPUT!P11="","",INPUT!P11*INPUT!$L$4)</f>
      </c>
      <c r="R19" s="14" t="s">
        <v>13</v>
      </c>
      <c r="S19" s="1"/>
      <c r="T19" s="31">
        <f t="shared" si="15"/>
      </c>
      <c r="U19" s="31">
        <f t="shared" si="16"/>
      </c>
      <c r="V19" s="31">
        <f t="shared" si="17"/>
      </c>
      <c r="W19" s="31">
        <f t="shared" si="18"/>
      </c>
      <c r="X19" s="31">
        <f t="shared" si="19"/>
        <v>19.680000000000003</v>
      </c>
      <c r="Y19" s="31">
        <f t="shared" si="20"/>
      </c>
      <c r="Z19" s="31">
        <f t="shared" si="21"/>
      </c>
      <c r="AA19" s="31">
        <f t="shared" si="22"/>
      </c>
      <c r="AB19" s="31">
        <f t="shared" si="23"/>
      </c>
      <c r="AC19" s="31">
        <f t="shared" si="24"/>
      </c>
      <c r="AD19" s="31">
        <f t="shared" si="25"/>
      </c>
      <c r="AE19" s="31">
        <f t="shared" si="26"/>
      </c>
      <c r="AF19" s="31">
        <f t="shared" si="27"/>
      </c>
      <c r="AG19" s="31">
        <f t="shared" si="28"/>
      </c>
      <c r="AH19" s="31">
        <f t="shared" si="29"/>
      </c>
      <c r="AI19" s="1" t="s">
        <v>13</v>
      </c>
    </row>
    <row r="20" spans="1:35" ht="12.75">
      <c r="A20" s="1"/>
      <c r="B20" s="10">
        <f t="shared" si="30"/>
        <v>6</v>
      </c>
      <c r="C20" s="45">
        <f>IF(INPUT!B12="","",INPUT!B12*INPUT!$L$4)</f>
        <v>20.16</v>
      </c>
      <c r="D20" s="45">
        <f>IF(INPUT!C12="","",INPUT!C12*INPUT!$L$4)</f>
        <v>19.680000000000003</v>
      </c>
      <c r="E20" s="45">
        <f>IF(INPUT!D12="","",INPUT!D12*INPUT!$L$4)</f>
        <v>26.400000000000002</v>
      </c>
      <c r="F20" s="45">
        <f>IF(INPUT!E12="","",INPUT!E12*INPUT!$L$4)</f>
        <v>23.520000000000003</v>
      </c>
      <c r="G20" s="46">
        <f>IF(INPUT!F12="","",INPUT!F12*INPUT!$L$4)</f>
        <v>19.200000000000003</v>
      </c>
      <c r="H20" s="46">
        <f>IF(INPUT!G12="","",INPUT!G12*INPUT!$L$4)</f>
        <v>19.680000000000003</v>
      </c>
      <c r="I20" s="46">
        <f>IF(INPUT!H12="","",INPUT!H12*INPUT!$L$4)</f>
      </c>
      <c r="J20" s="46">
        <f>IF(INPUT!I12="","",INPUT!I12*INPUT!$L$4)</f>
      </c>
      <c r="K20" s="46">
        <f>IF(INPUT!J12="","",INPUT!J12*INPUT!$L$4)</f>
      </c>
      <c r="L20" s="46">
        <f>IF(INPUT!K12="","",INPUT!K12*INPUT!$L$4)</f>
      </c>
      <c r="M20" s="46">
        <f>IF(INPUT!L12="","",INPUT!L12*INPUT!$L$4)</f>
      </c>
      <c r="N20" s="46">
        <f>IF(INPUT!M12="","",INPUT!M12*INPUT!$L$4)</f>
      </c>
      <c r="O20" s="46">
        <f>IF(INPUT!N12="","",INPUT!N12*INPUT!$L$4)</f>
      </c>
      <c r="P20" s="46">
        <f>IF(INPUT!O12="","",INPUT!O12*INPUT!$L$4)</f>
      </c>
      <c r="Q20" s="46">
        <f>IF(INPUT!P12="","",INPUT!P12*INPUT!$L$4)</f>
      </c>
      <c r="R20" s="14" t="s">
        <v>13</v>
      </c>
      <c r="S20" s="1"/>
      <c r="T20" s="31">
        <f t="shared" si="15"/>
        <v>20.16</v>
      </c>
      <c r="U20" s="31">
        <f t="shared" si="16"/>
        <v>19.680000000000003</v>
      </c>
      <c r="V20" s="31">
        <f t="shared" si="17"/>
      </c>
      <c r="W20" s="31">
        <f t="shared" si="18"/>
      </c>
      <c r="X20" s="31">
        <f t="shared" si="19"/>
        <v>19.200000000000003</v>
      </c>
      <c r="Y20" s="31">
        <f t="shared" si="20"/>
        <v>19.680000000000003</v>
      </c>
      <c r="Z20" s="31">
        <f t="shared" si="21"/>
      </c>
      <c r="AA20" s="31">
        <f t="shared" si="22"/>
      </c>
      <c r="AB20" s="31">
        <f t="shared" si="23"/>
      </c>
      <c r="AC20" s="31">
        <f t="shared" si="24"/>
      </c>
      <c r="AD20" s="31">
        <f t="shared" si="25"/>
      </c>
      <c r="AE20" s="31">
        <f t="shared" si="26"/>
      </c>
      <c r="AF20" s="31">
        <f t="shared" si="27"/>
      </c>
      <c r="AG20" s="31">
        <f t="shared" si="28"/>
      </c>
      <c r="AH20" s="31">
        <f t="shared" si="29"/>
      </c>
      <c r="AI20" s="1" t="s">
        <v>13</v>
      </c>
    </row>
    <row r="21" spans="1:35" ht="12.75">
      <c r="A21" s="1"/>
      <c r="B21" s="10">
        <f t="shared" si="30"/>
        <v>7</v>
      </c>
      <c r="C21" s="45">
        <f>IF(INPUT!B13="","",INPUT!B13*INPUT!$L$4)</f>
        <v>23.040000000000003</v>
      </c>
      <c r="D21" s="45">
        <f>IF(INPUT!C13="","",INPUT!C13*INPUT!$L$4)</f>
        <v>22.560000000000002</v>
      </c>
      <c r="E21" s="45">
        <f>IF(INPUT!D13="","",INPUT!D13*INPUT!$L$4)</f>
        <v>17.76</v>
      </c>
      <c r="F21" s="45">
        <f>IF(INPUT!E13="","",INPUT!E13*INPUT!$L$4)</f>
        <v>21.12</v>
      </c>
      <c r="G21" s="46">
        <f>IF(INPUT!F13="","",INPUT!F13*INPUT!$L$4)</f>
        <v>23.040000000000003</v>
      </c>
      <c r="H21" s="46">
        <f>IF(INPUT!G13="","",INPUT!G13*INPUT!$L$4)</f>
        <v>22.080000000000002</v>
      </c>
      <c r="I21" s="46">
        <f>IF(INPUT!H13="","",INPUT!H13*INPUT!$L$4)</f>
      </c>
      <c r="J21" s="46">
        <f>IF(INPUT!I13="","",INPUT!I13*INPUT!$L$4)</f>
      </c>
      <c r="K21" s="46">
        <f>IF(INPUT!J13="","",INPUT!J13*INPUT!$L$4)</f>
      </c>
      <c r="L21" s="46">
        <f>IF(INPUT!K13="","",INPUT!K13*INPUT!$L$4)</f>
      </c>
      <c r="M21" s="46">
        <f>IF(INPUT!L13="","",INPUT!L13*INPUT!$L$4)</f>
      </c>
      <c r="N21" s="46">
        <f>IF(INPUT!M13="","",INPUT!M13*INPUT!$L$4)</f>
      </c>
      <c r="O21" s="46">
        <f>IF(INPUT!N13="","",INPUT!N13*INPUT!$L$4)</f>
      </c>
      <c r="P21" s="46">
        <f>IF(INPUT!O13="","",INPUT!O13*INPUT!$L$4)</f>
      </c>
      <c r="Q21" s="46">
        <f>IF(INPUT!P13="","",INPUT!P13*INPUT!$L$4)</f>
      </c>
      <c r="R21" s="14" t="s">
        <v>13</v>
      </c>
      <c r="S21" s="1"/>
      <c r="T21" s="31">
        <f t="shared" si="15"/>
      </c>
      <c r="U21" s="31">
        <f t="shared" si="16"/>
      </c>
      <c r="V21" s="31">
        <f t="shared" si="17"/>
        <v>17.76</v>
      </c>
      <c r="W21" s="31">
        <f t="shared" si="18"/>
      </c>
      <c r="X21" s="31">
        <f t="shared" si="19"/>
      </c>
      <c r="Y21" s="31">
        <f t="shared" si="20"/>
      </c>
      <c r="Z21" s="31">
        <f t="shared" si="21"/>
      </c>
      <c r="AA21" s="31">
        <f t="shared" si="22"/>
      </c>
      <c r="AB21" s="31">
        <f t="shared" si="23"/>
      </c>
      <c r="AC21" s="31">
        <f t="shared" si="24"/>
      </c>
      <c r="AD21" s="31">
        <f t="shared" si="25"/>
      </c>
      <c r="AE21" s="31">
        <f t="shared" si="26"/>
      </c>
      <c r="AF21" s="31">
        <f t="shared" si="27"/>
      </c>
      <c r="AG21" s="31">
        <f t="shared" si="28"/>
      </c>
      <c r="AH21" s="31">
        <f t="shared" si="29"/>
      </c>
      <c r="AI21" s="1" t="s">
        <v>13</v>
      </c>
    </row>
    <row r="22" spans="1:35" ht="12.75">
      <c r="A22" s="1"/>
      <c r="B22" s="10">
        <f t="shared" si="30"/>
        <v>8</v>
      </c>
      <c r="C22" s="45">
        <f>IF(INPUT!B14="","",INPUT!B14*INPUT!$L$4)</f>
        <v>24.48</v>
      </c>
      <c r="D22" s="45">
        <f>IF(INPUT!C14="","",INPUT!C14*INPUT!$L$4)</f>
        <v>20.64</v>
      </c>
      <c r="E22" s="45">
        <f>IF(INPUT!D14="","",INPUT!D14*INPUT!$L$4)</f>
        <v>21.12</v>
      </c>
      <c r="F22" s="45">
        <f>IF(INPUT!E14="","",INPUT!E14*INPUT!$L$4)</f>
        <v>21.6</v>
      </c>
      <c r="G22" s="46">
        <f>IF(INPUT!F14="","",INPUT!F14*INPUT!$L$4)</f>
        <v>24.48</v>
      </c>
      <c r="H22" s="46">
        <f>IF(INPUT!G14="","",INPUT!G14*INPUT!$L$4)</f>
        <v>24.000000000000004</v>
      </c>
      <c r="I22" s="46">
        <f>IF(INPUT!H14="","",INPUT!H14*INPUT!$L$4)</f>
      </c>
      <c r="J22" s="46">
        <f>IF(INPUT!I14="","",INPUT!I14*INPUT!$L$4)</f>
      </c>
      <c r="K22" s="46">
        <f>IF(INPUT!J14="","",INPUT!J14*INPUT!$L$4)</f>
      </c>
      <c r="L22" s="46">
        <f>IF(INPUT!K14="","",INPUT!K14*INPUT!$L$4)</f>
      </c>
      <c r="M22" s="46">
        <f>IF(INPUT!L14="","",INPUT!L14*INPUT!$L$4)</f>
      </c>
      <c r="N22" s="46">
        <f>IF(INPUT!M14="","",INPUT!M14*INPUT!$L$4)</f>
      </c>
      <c r="O22" s="46">
        <f>IF(INPUT!N14="","",INPUT!N14*INPUT!$L$4)</f>
      </c>
      <c r="P22" s="46">
        <f>IF(INPUT!O14="","",INPUT!O14*INPUT!$L$4)</f>
      </c>
      <c r="Q22" s="46">
        <f>IF(INPUT!P14="","",INPUT!P14*INPUT!$L$4)</f>
      </c>
      <c r="R22" s="14" t="s">
        <v>13</v>
      </c>
      <c r="S22" s="1"/>
      <c r="T22" s="31">
        <f t="shared" si="15"/>
      </c>
      <c r="U22" s="31">
        <f t="shared" si="16"/>
        <v>20.64</v>
      </c>
      <c r="V22" s="31">
        <f t="shared" si="17"/>
      </c>
      <c r="W22" s="31">
        <f t="shared" si="18"/>
      </c>
      <c r="X22" s="31">
        <f t="shared" si="19"/>
      </c>
      <c r="Y22" s="31">
        <f t="shared" si="20"/>
      </c>
      <c r="Z22" s="31">
        <f t="shared" si="21"/>
      </c>
      <c r="AA22" s="31">
        <f t="shared" si="22"/>
      </c>
      <c r="AB22" s="31">
        <f t="shared" si="23"/>
      </c>
      <c r="AC22" s="31">
        <f t="shared" si="24"/>
      </c>
      <c r="AD22" s="31">
        <f t="shared" si="25"/>
      </c>
      <c r="AE22" s="31">
        <f t="shared" si="26"/>
      </c>
      <c r="AF22" s="31">
        <f t="shared" si="27"/>
      </c>
      <c r="AG22" s="31">
        <f t="shared" si="28"/>
      </c>
      <c r="AH22" s="31">
        <f t="shared" si="29"/>
      </c>
      <c r="AI22" s="1" t="s">
        <v>13</v>
      </c>
    </row>
    <row r="23" spans="1:35" ht="12.75">
      <c r="A23" s="1"/>
      <c r="B23" s="10">
        <f t="shared" si="30"/>
        <v>9</v>
      </c>
      <c r="C23" s="45">
        <f>IF(INPUT!B15="","",INPUT!B15*INPUT!$L$4)</f>
        <v>25.92</v>
      </c>
      <c r="D23" s="45">
        <f>IF(INPUT!C15="","",INPUT!C15*INPUT!$L$4)</f>
        <v>15.840000000000002</v>
      </c>
      <c r="E23" s="45">
        <f>IF(INPUT!D15="","",INPUT!D15*INPUT!$L$4)</f>
        <v>20.64</v>
      </c>
      <c r="F23" s="45">
        <f>IF(INPUT!E15="","",INPUT!E15*INPUT!$L$4)</f>
        <v>24.96</v>
      </c>
      <c r="G23" s="46">
        <f>IF(INPUT!F15="","",INPUT!F15*INPUT!$L$4)</f>
        <v>22.560000000000002</v>
      </c>
      <c r="H23" s="46">
        <f>IF(INPUT!G15="","",INPUT!G15*INPUT!$L$4)</f>
        <v>17.76</v>
      </c>
      <c r="I23" s="46">
        <f>IF(INPUT!H15="","",INPUT!H15*INPUT!$L$4)</f>
      </c>
      <c r="J23" s="46">
        <f>IF(INPUT!I15="","",INPUT!I15*INPUT!$L$4)</f>
      </c>
      <c r="K23" s="46">
        <f>IF(INPUT!J15="","",INPUT!J15*INPUT!$L$4)</f>
      </c>
      <c r="L23" s="46">
        <f>IF(INPUT!K15="","",INPUT!K15*INPUT!$L$4)</f>
      </c>
      <c r="M23" s="46">
        <f>IF(INPUT!L15="","",INPUT!L15*INPUT!$L$4)</f>
      </c>
      <c r="N23" s="46">
        <f>IF(INPUT!M15="","",INPUT!M15*INPUT!$L$4)</f>
      </c>
      <c r="O23" s="46">
        <f>IF(INPUT!N15="","",INPUT!N15*INPUT!$L$4)</f>
      </c>
      <c r="P23" s="46">
        <f>IF(INPUT!O15="","",INPUT!O15*INPUT!$L$4)</f>
      </c>
      <c r="Q23" s="46">
        <f>IF(INPUT!P15="","",INPUT!P15*INPUT!$L$4)</f>
      </c>
      <c r="R23" s="14" t="s">
        <v>13</v>
      </c>
      <c r="S23" s="1"/>
      <c r="T23" s="31">
        <f t="shared" si="15"/>
      </c>
      <c r="U23" s="31">
        <f t="shared" si="16"/>
        <v>15.840000000000002</v>
      </c>
      <c r="V23" s="31">
        <f t="shared" si="17"/>
        <v>20.64</v>
      </c>
      <c r="W23" s="31">
        <f t="shared" si="18"/>
      </c>
      <c r="X23" s="31">
        <f t="shared" si="19"/>
      </c>
      <c r="Y23" s="31">
        <f t="shared" si="20"/>
        <v>17.76</v>
      </c>
      <c r="Z23" s="31">
        <f t="shared" si="21"/>
      </c>
      <c r="AA23" s="31">
        <f t="shared" si="22"/>
      </c>
      <c r="AB23" s="31">
        <f t="shared" si="23"/>
      </c>
      <c r="AC23" s="31">
        <f t="shared" si="24"/>
      </c>
      <c r="AD23" s="31">
        <f t="shared" si="25"/>
      </c>
      <c r="AE23" s="31">
        <f t="shared" si="26"/>
      </c>
      <c r="AF23" s="31">
        <f t="shared" si="27"/>
      </c>
      <c r="AG23" s="31">
        <f t="shared" si="28"/>
      </c>
      <c r="AH23" s="31">
        <f t="shared" si="29"/>
      </c>
      <c r="AI23" s="1" t="s">
        <v>13</v>
      </c>
    </row>
    <row r="24" spans="1:35" ht="12.75">
      <c r="A24" s="1"/>
      <c r="B24" s="10">
        <f t="shared" si="30"/>
        <v>10</v>
      </c>
      <c r="C24" s="45">
        <f>IF(INPUT!B16="","",INPUT!B16*INPUT!$L$4)</f>
      </c>
      <c r="D24" s="45">
        <f>IF(INPUT!C16="","",INPUT!C16*INPUT!$L$4)</f>
      </c>
      <c r="E24" s="45">
        <f>IF(INPUT!D16="","",INPUT!D16*INPUT!$L$4)</f>
      </c>
      <c r="F24" s="45">
        <f>IF(INPUT!E16="","",INPUT!E16*INPUT!$L$4)</f>
      </c>
      <c r="G24" s="46">
        <f>IF(INPUT!F16="","",INPUT!F16*INPUT!$L$4)</f>
      </c>
      <c r="H24" s="46">
        <f>IF(INPUT!G16="","",INPUT!G16*INPUT!$L$4)</f>
      </c>
      <c r="I24" s="46">
        <f>IF(INPUT!H16="","",INPUT!H16*INPUT!$L$4)</f>
      </c>
      <c r="J24" s="46">
        <f>IF(INPUT!I16="","",INPUT!I16*INPUT!$L$4)</f>
      </c>
      <c r="K24" s="46">
        <f>IF(INPUT!J16="","",INPUT!J16*INPUT!$L$4)</f>
      </c>
      <c r="L24" s="46">
        <f>IF(INPUT!K16="","",INPUT!K16*INPUT!$L$4)</f>
      </c>
      <c r="M24" s="46">
        <f>IF(INPUT!L16="","",INPUT!L16*INPUT!$L$4)</f>
      </c>
      <c r="N24" s="46">
        <f>IF(INPUT!M16="","",INPUT!M16*INPUT!$L$4)</f>
      </c>
      <c r="O24" s="46">
        <f>IF(INPUT!N16="","",INPUT!N16*INPUT!$L$4)</f>
      </c>
      <c r="P24" s="46">
        <f>IF(INPUT!O16="","",INPUT!O16*INPUT!$L$4)</f>
      </c>
      <c r="Q24" s="46">
        <f>IF(INPUT!P16="","",INPUT!P16*INPUT!$L$4)</f>
      </c>
      <c r="R24" s="14" t="s">
        <v>13</v>
      </c>
      <c r="S24" s="1"/>
      <c r="T24" s="31">
        <f t="shared" si="15"/>
      </c>
      <c r="U24" s="31">
        <f t="shared" si="16"/>
      </c>
      <c r="V24" s="31">
        <f t="shared" si="17"/>
      </c>
      <c r="W24" s="31">
        <f t="shared" si="18"/>
      </c>
      <c r="X24" s="31">
        <f t="shared" si="19"/>
      </c>
      <c r="Y24" s="31">
        <f t="shared" si="20"/>
      </c>
      <c r="Z24" s="31">
        <f t="shared" si="21"/>
      </c>
      <c r="AA24" s="31">
        <f t="shared" si="22"/>
      </c>
      <c r="AB24" s="31">
        <f t="shared" si="23"/>
      </c>
      <c r="AC24" s="31">
        <f t="shared" si="24"/>
      </c>
      <c r="AD24" s="31">
        <f t="shared" si="25"/>
      </c>
      <c r="AE24" s="31">
        <f t="shared" si="26"/>
      </c>
      <c r="AF24" s="31">
        <f t="shared" si="27"/>
      </c>
      <c r="AG24" s="31">
        <f t="shared" si="28"/>
      </c>
      <c r="AH24" s="31">
        <f t="shared" si="29"/>
      </c>
      <c r="AI24" s="1" t="s">
        <v>13</v>
      </c>
    </row>
    <row r="25" spans="1:35" ht="12.75">
      <c r="A25" s="1"/>
      <c r="B25" s="10">
        <f t="shared" si="30"/>
        <v>11</v>
      </c>
      <c r="C25" s="45">
        <f>IF(INPUT!B17="","",INPUT!B17*INPUT!$L$4)</f>
      </c>
      <c r="D25" s="45">
        <f>IF(INPUT!C17="","",INPUT!C17*INPUT!$L$4)</f>
      </c>
      <c r="E25" s="45">
        <f>IF(INPUT!D17="","",INPUT!D17*INPUT!$L$4)</f>
      </c>
      <c r="F25" s="45">
        <f>IF(INPUT!E17="","",INPUT!E17*INPUT!$L$4)</f>
      </c>
      <c r="G25" s="46">
        <f>IF(INPUT!F17="","",INPUT!F17*INPUT!$L$4)</f>
      </c>
      <c r="H25" s="46">
        <f>IF(INPUT!G17="","",INPUT!G17*INPUT!$L$4)</f>
      </c>
      <c r="I25" s="46">
        <f>IF(INPUT!H17="","",INPUT!H17*INPUT!$L$4)</f>
      </c>
      <c r="J25" s="46">
        <f>IF(INPUT!I17="","",INPUT!I17*INPUT!$L$4)</f>
      </c>
      <c r="K25" s="46">
        <f>IF(INPUT!J17="","",INPUT!J17*INPUT!$L$4)</f>
      </c>
      <c r="L25" s="46">
        <f>IF(INPUT!K17="","",INPUT!K17*INPUT!$L$4)</f>
      </c>
      <c r="M25" s="46">
        <f>IF(INPUT!L17="","",INPUT!L17*INPUT!$L$4)</f>
      </c>
      <c r="N25" s="46">
        <f>IF(INPUT!M17="","",INPUT!M17*INPUT!$L$4)</f>
      </c>
      <c r="O25" s="46">
        <f>IF(INPUT!N17="","",INPUT!N17*INPUT!$L$4)</f>
      </c>
      <c r="P25" s="46">
        <f>IF(INPUT!O17="","",INPUT!O17*INPUT!$L$4)</f>
      </c>
      <c r="Q25" s="46">
        <f>IF(INPUT!P17="","",INPUT!P17*INPUT!$L$4)</f>
      </c>
      <c r="R25" s="14" t="s">
        <v>13</v>
      </c>
      <c r="S25" s="1"/>
      <c r="T25" s="31">
        <f t="shared" si="15"/>
      </c>
      <c r="U25" s="31">
        <f t="shared" si="16"/>
      </c>
      <c r="V25" s="31">
        <f t="shared" si="17"/>
      </c>
      <c r="W25" s="31">
        <f t="shared" si="18"/>
      </c>
      <c r="X25" s="31">
        <f t="shared" si="19"/>
      </c>
      <c r="Y25" s="31">
        <f t="shared" si="20"/>
      </c>
      <c r="Z25" s="31">
        <f t="shared" si="21"/>
      </c>
      <c r="AA25" s="31">
        <f t="shared" si="22"/>
      </c>
      <c r="AB25" s="31">
        <f t="shared" si="23"/>
      </c>
      <c r="AC25" s="31">
        <f t="shared" si="24"/>
      </c>
      <c r="AD25" s="31">
        <f t="shared" si="25"/>
      </c>
      <c r="AE25" s="31">
        <f t="shared" si="26"/>
      </c>
      <c r="AF25" s="31">
        <f t="shared" si="27"/>
      </c>
      <c r="AG25" s="31">
        <f t="shared" si="28"/>
      </c>
      <c r="AH25" s="31">
        <f t="shared" si="29"/>
      </c>
      <c r="AI25" s="1" t="s">
        <v>13</v>
      </c>
    </row>
    <row r="26" spans="1:35" ht="12.75">
      <c r="A26" s="1"/>
      <c r="B26" s="10">
        <f t="shared" si="30"/>
        <v>12</v>
      </c>
      <c r="C26" s="46">
        <f>IF(INPUT!B18="","",INPUT!B18*INPUT!$L$4)</f>
      </c>
      <c r="D26" s="46">
        <f>IF(INPUT!C18="","",INPUT!C18*INPUT!$L$4)</f>
      </c>
      <c r="E26" s="46">
        <f>IF(INPUT!D18="","",INPUT!D18*INPUT!$L$4)</f>
      </c>
      <c r="F26" s="46">
        <f>IF(INPUT!E18="","",INPUT!E18*INPUT!$L$4)</f>
      </c>
      <c r="G26" s="46">
        <f>IF(INPUT!F18="","",INPUT!F18*INPUT!$L$4)</f>
      </c>
      <c r="H26" s="46">
        <f>IF(INPUT!G18="","",INPUT!G18*INPUT!$L$4)</f>
      </c>
      <c r="I26" s="46">
        <f>IF(INPUT!H18="","",INPUT!H18*INPUT!$L$4)</f>
      </c>
      <c r="J26" s="46">
        <f>IF(INPUT!I18="","",INPUT!I18*INPUT!$L$4)</f>
      </c>
      <c r="K26" s="46">
        <f>IF(INPUT!J18="","",INPUT!J18*INPUT!$L$4)</f>
      </c>
      <c r="L26" s="46">
        <f>IF(INPUT!K18="","",INPUT!K18*INPUT!$L$4)</f>
      </c>
      <c r="M26" s="46">
        <f>IF(INPUT!L18="","",INPUT!L18*INPUT!$L$4)</f>
      </c>
      <c r="N26" s="46">
        <f>IF(INPUT!M18="","",INPUT!M18*INPUT!$L$4)</f>
      </c>
      <c r="O26" s="46">
        <f>IF(INPUT!N18="","",INPUT!N18*INPUT!$L$4)</f>
      </c>
      <c r="P26" s="46">
        <f>IF(INPUT!O18="","",INPUT!O18*INPUT!$L$4)</f>
      </c>
      <c r="Q26" s="46">
        <f>IF(INPUT!P18="","",INPUT!P18*INPUT!$L$4)</f>
      </c>
      <c r="R26" s="14" t="s">
        <v>13</v>
      </c>
      <c r="S26" s="1"/>
      <c r="T26" s="31">
        <f t="shared" si="15"/>
      </c>
      <c r="U26" s="31">
        <f t="shared" si="16"/>
      </c>
      <c r="V26" s="31">
        <f t="shared" si="17"/>
      </c>
      <c r="W26" s="31">
        <f t="shared" si="18"/>
      </c>
      <c r="X26" s="31">
        <f t="shared" si="19"/>
      </c>
      <c r="Y26" s="31">
        <f t="shared" si="20"/>
      </c>
      <c r="Z26" s="31">
        <f t="shared" si="21"/>
      </c>
      <c r="AA26" s="31">
        <f t="shared" si="22"/>
      </c>
      <c r="AB26" s="31">
        <f t="shared" si="23"/>
      </c>
      <c r="AC26" s="31">
        <f t="shared" si="24"/>
      </c>
      <c r="AD26" s="31">
        <f t="shared" si="25"/>
      </c>
      <c r="AE26" s="31">
        <f t="shared" si="26"/>
      </c>
      <c r="AF26" s="31">
        <f t="shared" si="27"/>
      </c>
      <c r="AG26" s="31">
        <f t="shared" si="28"/>
      </c>
      <c r="AH26" s="31">
        <f t="shared" si="29"/>
      </c>
      <c r="AI26" s="1" t="s">
        <v>13</v>
      </c>
    </row>
    <row r="27" spans="1:35" ht="12.75">
      <c r="A27" s="1"/>
      <c r="B27" s="10">
        <f t="shared" si="30"/>
        <v>13</v>
      </c>
      <c r="C27" s="46">
        <f>IF(INPUT!B19="","",INPUT!B19*INPUT!$L$4)</f>
      </c>
      <c r="D27" s="46">
        <f>IF(INPUT!C19="","",INPUT!C19*INPUT!$L$4)</f>
      </c>
      <c r="E27" s="46">
        <f>IF(INPUT!D19="","",INPUT!D19*INPUT!$L$4)</f>
      </c>
      <c r="F27" s="46">
        <f>IF(INPUT!E19="","",INPUT!E19*INPUT!$L$4)</f>
      </c>
      <c r="G27" s="46">
        <f>IF(INPUT!F19="","",INPUT!F19*INPUT!$L$4)</f>
      </c>
      <c r="H27" s="46">
        <f>IF(INPUT!G19="","",INPUT!G19*INPUT!$L$4)</f>
      </c>
      <c r="I27" s="46">
        <f>IF(INPUT!H19="","",INPUT!H19*INPUT!$L$4)</f>
      </c>
      <c r="J27" s="46">
        <f>IF(INPUT!I19="","",INPUT!I19*INPUT!$L$4)</f>
      </c>
      <c r="K27" s="46">
        <f>IF(INPUT!J19="","",INPUT!J19*INPUT!$L$4)</f>
      </c>
      <c r="L27" s="46">
        <f>IF(INPUT!K19="","",INPUT!K19*INPUT!$L$4)</f>
      </c>
      <c r="M27" s="46">
        <f>IF(INPUT!L19="","",INPUT!L19*INPUT!$L$4)</f>
      </c>
      <c r="N27" s="46">
        <f>IF(INPUT!M19="","",INPUT!M19*INPUT!$L$4)</f>
      </c>
      <c r="O27" s="46">
        <f>IF(INPUT!N19="","",INPUT!N19*INPUT!$L$4)</f>
      </c>
      <c r="P27" s="46">
        <f>IF(INPUT!O19="","",INPUT!O19*INPUT!$L$4)</f>
      </c>
      <c r="Q27" s="46">
        <f>IF(INPUT!P19="","",INPUT!P19*INPUT!$L$4)</f>
      </c>
      <c r="R27" s="14" t="s">
        <v>13</v>
      </c>
      <c r="S27" s="1"/>
      <c r="T27" s="31">
        <f t="shared" si="15"/>
      </c>
      <c r="U27" s="31">
        <f t="shared" si="16"/>
      </c>
      <c r="V27" s="31">
        <f t="shared" si="17"/>
      </c>
      <c r="W27" s="31">
        <f t="shared" si="18"/>
      </c>
      <c r="X27" s="31">
        <f t="shared" si="19"/>
      </c>
      <c r="Y27" s="31">
        <f t="shared" si="20"/>
      </c>
      <c r="Z27" s="31">
        <f t="shared" si="21"/>
      </c>
      <c r="AA27" s="31">
        <f t="shared" si="22"/>
      </c>
      <c r="AB27" s="31">
        <f t="shared" si="23"/>
      </c>
      <c r="AC27" s="31">
        <f t="shared" si="24"/>
      </c>
      <c r="AD27" s="31">
        <f t="shared" si="25"/>
      </c>
      <c r="AE27" s="31">
        <f t="shared" si="26"/>
      </c>
      <c r="AF27" s="31">
        <f t="shared" si="27"/>
      </c>
      <c r="AG27" s="31">
        <f t="shared" si="28"/>
      </c>
      <c r="AH27" s="31">
        <f t="shared" si="29"/>
      </c>
      <c r="AI27" s="1" t="s">
        <v>13</v>
      </c>
    </row>
    <row r="28" spans="1:35" ht="12.75">
      <c r="A28" s="1"/>
      <c r="B28" s="10">
        <f t="shared" si="30"/>
        <v>14</v>
      </c>
      <c r="C28" s="46">
        <f>IF(INPUT!B20="","",INPUT!B20*INPUT!$L$4)</f>
      </c>
      <c r="D28" s="46">
        <f>IF(INPUT!C20="","",INPUT!C20*INPUT!$L$4)</f>
      </c>
      <c r="E28" s="46">
        <f>IF(INPUT!D20="","",INPUT!D20*INPUT!$L$4)</f>
      </c>
      <c r="F28" s="46">
        <f>IF(INPUT!E20="","",INPUT!E20*INPUT!$L$4)</f>
      </c>
      <c r="G28" s="46">
        <f>IF(INPUT!F20="","",INPUT!F20*INPUT!$L$4)</f>
      </c>
      <c r="H28" s="46">
        <f>IF(INPUT!G20="","",INPUT!G20*INPUT!$L$4)</f>
      </c>
      <c r="I28" s="46">
        <f>IF(INPUT!H20="","",INPUT!H20*INPUT!$L$4)</f>
      </c>
      <c r="J28" s="46">
        <f>IF(INPUT!I20="","",INPUT!I20*INPUT!$L$4)</f>
      </c>
      <c r="K28" s="46">
        <f>IF(INPUT!J20="","",INPUT!J20*INPUT!$L$4)</f>
      </c>
      <c r="L28" s="46">
        <f>IF(INPUT!K20="","",INPUT!K20*INPUT!$L$4)</f>
      </c>
      <c r="M28" s="46">
        <f>IF(INPUT!L20="","",INPUT!L20*INPUT!$L$4)</f>
      </c>
      <c r="N28" s="46">
        <f>IF(INPUT!M20="","",INPUT!M20*INPUT!$L$4)</f>
      </c>
      <c r="O28" s="46">
        <f>IF(INPUT!N20="","",INPUT!N20*INPUT!$L$4)</f>
      </c>
      <c r="P28" s="46">
        <f>IF(INPUT!O20="","",INPUT!O20*INPUT!$L$4)</f>
      </c>
      <c r="Q28" s="46">
        <f>IF(INPUT!P20="","",INPUT!P20*INPUT!$L$4)</f>
      </c>
      <c r="R28" s="14" t="s">
        <v>13</v>
      </c>
      <c r="S28" s="1"/>
      <c r="T28" s="31">
        <f t="shared" si="15"/>
      </c>
      <c r="U28" s="31">
        <f t="shared" si="16"/>
      </c>
      <c r="V28" s="31">
        <f t="shared" si="17"/>
      </c>
      <c r="W28" s="31">
        <f t="shared" si="18"/>
      </c>
      <c r="X28" s="31">
        <f t="shared" si="19"/>
      </c>
      <c r="Y28" s="31">
        <f t="shared" si="20"/>
      </c>
      <c r="Z28" s="31">
        <f t="shared" si="21"/>
      </c>
      <c r="AA28" s="31">
        <f t="shared" si="22"/>
      </c>
      <c r="AB28" s="31">
        <f t="shared" si="23"/>
      </c>
      <c r="AC28" s="31">
        <f t="shared" si="24"/>
      </c>
      <c r="AD28" s="31">
        <f t="shared" si="25"/>
      </c>
      <c r="AE28" s="31">
        <f t="shared" si="26"/>
      </c>
      <c r="AF28" s="31">
        <f t="shared" si="27"/>
      </c>
      <c r="AG28" s="31">
        <f t="shared" si="28"/>
      </c>
      <c r="AH28" s="31">
        <f t="shared" si="29"/>
      </c>
      <c r="AI28" s="1" t="s">
        <v>13</v>
      </c>
    </row>
    <row r="29" spans="1:35" ht="12.75">
      <c r="A29" s="1"/>
      <c r="B29" s="10">
        <f t="shared" si="30"/>
        <v>15</v>
      </c>
      <c r="C29" s="46">
        <f>IF(INPUT!B21="","",INPUT!B21*INPUT!$L$4)</f>
      </c>
      <c r="D29" s="46">
        <f>IF(INPUT!C21="","",INPUT!C21*INPUT!$L$4)</f>
      </c>
      <c r="E29" s="46">
        <f>IF(INPUT!D21="","",INPUT!D21*INPUT!$L$4)</f>
      </c>
      <c r="F29" s="46">
        <f>IF(INPUT!E21="","",INPUT!E21*INPUT!$L$4)</f>
      </c>
      <c r="G29" s="46">
        <f>IF(INPUT!F21="","",INPUT!F21*INPUT!$L$4)</f>
      </c>
      <c r="H29" s="46">
        <f>IF(INPUT!G21="","",INPUT!G21*INPUT!$L$4)</f>
      </c>
      <c r="I29" s="46">
        <f>IF(INPUT!H21="","",INPUT!H21*INPUT!$L$4)</f>
      </c>
      <c r="J29" s="46">
        <f>IF(INPUT!I21="","",INPUT!I21*INPUT!$L$4)</f>
      </c>
      <c r="K29" s="46">
        <f>IF(INPUT!J21="","",INPUT!J21*INPUT!$L$4)</f>
      </c>
      <c r="L29" s="46">
        <f>IF(INPUT!K21="","",INPUT!K21*INPUT!$L$4)</f>
      </c>
      <c r="M29" s="46">
        <f>IF(INPUT!L21="","",INPUT!L21*INPUT!$L$4)</f>
      </c>
      <c r="N29" s="46">
        <f>IF(INPUT!M21="","",INPUT!M21*INPUT!$L$4)</f>
      </c>
      <c r="O29" s="46">
        <f>IF(INPUT!N21="","",INPUT!N21*INPUT!$L$4)</f>
      </c>
      <c r="P29" s="46">
        <f>IF(INPUT!O21="","",INPUT!O21*INPUT!$L$4)</f>
      </c>
      <c r="Q29" s="46">
        <f>IF(INPUT!P21="","",INPUT!P21*INPUT!$L$4)</f>
      </c>
      <c r="R29" s="14" t="s">
        <v>13</v>
      </c>
      <c r="S29" s="1"/>
      <c r="T29" s="31">
        <f t="shared" si="15"/>
      </c>
      <c r="U29" s="31">
        <f t="shared" si="16"/>
      </c>
      <c r="V29" s="31">
        <f t="shared" si="17"/>
      </c>
      <c r="W29" s="31">
        <f t="shared" si="18"/>
      </c>
      <c r="X29" s="31">
        <f t="shared" si="19"/>
      </c>
      <c r="Y29" s="31">
        <f t="shared" si="20"/>
      </c>
      <c r="Z29" s="31">
        <f t="shared" si="21"/>
      </c>
      <c r="AA29" s="31">
        <f t="shared" si="22"/>
      </c>
      <c r="AB29" s="31">
        <f t="shared" si="23"/>
      </c>
      <c r="AC29" s="31">
        <f t="shared" si="24"/>
      </c>
      <c r="AD29" s="31">
        <f t="shared" si="25"/>
      </c>
      <c r="AE29" s="31">
        <f t="shared" si="26"/>
      </c>
      <c r="AF29" s="31">
        <f t="shared" si="27"/>
      </c>
      <c r="AG29" s="31">
        <f t="shared" si="28"/>
      </c>
      <c r="AH29" s="31">
        <f t="shared" si="29"/>
      </c>
      <c r="AI29" s="1" t="s">
        <v>13</v>
      </c>
    </row>
    <row r="30" spans="1:35" ht="12.75">
      <c r="A30" s="1"/>
      <c r="B30" s="10">
        <f t="shared" si="30"/>
        <v>16</v>
      </c>
      <c r="C30" s="46">
        <f>IF(INPUT!B22="","",INPUT!B22*INPUT!$L$4)</f>
      </c>
      <c r="D30" s="46">
        <f>IF(INPUT!C22="","",INPUT!C22*INPUT!$L$4)</f>
      </c>
      <c r="E30" s="46">
        <f>IF(INPUT!D22="","",INPUT!D22*INPUT!$L$4)</f>
      </c>
      <c r="F30" s="46">
        <f>IF(INPUT!E22="","",INPUT!E22*INPUT!$L$4)</f>
      </c>
      <c r="G30" s="46">
        <f>IF(INPUT!F22="","",INPUT!F22*INPUT!$L$4)</f>
      </c>
      <c r="H30" s="46">
        <f>IF(INPUT!G22="","",INPUT!G22*INPUT!$L$4)</f>
      </c>
      <c r="I30" s="46">
        <f>IF(INPUT!H22="","",INPUT!H22*INPUT!$L$4)</f>
      </c>
      <c r="J30" s="46">
        <f>IF(INPUT!I22="","",INPUT!I22*INPUT!$L$4)</f>
      </c>
      <c r="K30" s="46">
        <f>IF(INPUT!J22="","",INPUT!J22*INPUT!$L$4)</f>
      </c>
      <c r="L30" s="46">
        <f>IF(INPUT!K22="","",INPUT!K22*INPUT!$L$4)</f>
      </c>
      <c r="M30" s="46">
        <f>IF(INPUT!L22="","",INPUT!L22*INPUT!$L$4)</f>
      </c>
      <c r="N30" s="46">
        <f>IF(INPUT!M22="","",INPUT!M22*INPUT!$L$4)</f>
      </c>
      <c r="O30" s="46">
        <f>IF(INPUT!N22="","",INPUT!N22*INPUT!$L$4)</f>
      </c>
      <c r="P30" s="46">
        <f>IF(INPUT!O22="","",INPUT!O22*INPUT!$L$4)</f>
      </c>
      <c r="Q30" s="46">
        <f>IF(INPUT!P22="","",INPUT!P22*INPUT!$L$4)</f>
      </c>
      <c r="R30" s="14" t="s">
        <v>13</v>
      </c>
      <c r="S30" s="1"/>
      <c r="T30" s="31">
        <f t="shared" si="15"/>
      </c>
      <c r="U30" s="31">
        <f t="shared" si="16"/>
      </c>
      <c r="V30" s="31">
        <f t="shared" si="17"/>
      </c>
      <c r="W30" s="31">
        <f t="shared" si="18"/>
      </c>
      <c r="X30" s="31">
        <f t="shared" si="19"/>
      </c>
      <c r="Y30" s="31">
        <f t="shared" si="20"/>
      </c>
      <c r="Z30" s="31">
        <f t="shared" si="21"/>
      </c>
      <c r="AA30" s="31">
        <f t="shared" si="22"/>
      </c>
      <c r="AB30" s="31">
        <f t="shared" si="23"/>
      </c>
      <c r="AC30" s="31">
        <f t="shared" si="24"/>
      </c>
      <c r="AD30" s="31">
        <f t="shared" si="25"/>
      </c>
      <c r="AE30" s="31">
        <f t="shared" si="26"/>
      </c>
      <c r="AF30" s="31">
        <f t="shared" si="27"/>
      </c>
      <c r="AG30" s="31">
        <f t="shared" si="28"/>
      </c>
      <c r="AH30" s="31">
        <f t="shared" si="29"/>
      </c>
      <c r="AI30" s="1" t="s">
        <v>13</v>
      </c>
    </row>
    <row r="31" spans="1:35" ht="12.75">
      <c r="A31" s="1"/>
      <c r="B31" s="10">
        <f t="shared" si="30"/>
        <v>17</v>
      </c>
      <c r="C31" s="46">
        <f>IF(INPUT!B23="","",INPUT!B23*INPUT!$L$4)</f>
      </c>
      <c r="D31" s="46">
        <f>IF(INPUT!C23="","",INPUT!C23*INPUT!$L$4)</f>
      </c>
      <c r="E31" s="46">
        <f>IF(INPUT!D23="","",INPUT!D23*INPUT!$L$4)</f>
      </c>
      <c r="F31" s="46">
        <f>IF(INPUT!E23="","",INPUT!E23*INPUT!$L$4)</f>
      </c>
      <c r="G31" s="46">
        <f>IF(INPUT!F23="","",INPUT!F23*INPUT!$L$4)</f>
      </c>
      <c r="H31" s="46">
        <f>IF(INPUT!G23="","",INPUT!G23*INPUT!$L$4)</f>
      </c>
      <c r="I31" s="46">
        <f>IF(INPUT!H23="","",INPUT!H23*INPUT!$L$4)</f>
      </c>
      <c r="J31" s="46">
        <f>IF(INPUT!I23="","",INPUT!I23*INPUT!$L$4)</f>
      </c>
      <c r="K31" s="46">
        <f>IF(INPUT!J23="","",INPUT!J23*INPUT!$L$4)</f>
      </c>
      <c r="L31" s="46">
        <f>IF(INPUT!K23="","",INPUT!K23*INPUT!$L$4)</f>
      </c>
      <c r="M31" s="46">
        <f>IF(INPUT!L23="","",INPUT!L23*INPUT!$L$4)</f>
      </c>
      <c r="N31" s="46">
        <f>IF(INPUT!M23="","",INPUT!M23*INPUT!$L$4)</f>
      </c>
      <c r="O31" s="46">
        <f>IF(INPUT!N23="","",INPUT!N23*INPUT!$L$4)</f>
      </c>
      <c r="P31" s="46">
        <f>IF(INPUT!O23="","",INPUT!O23*INPUT!$L$4)</f>
      </c>
      <c r="Q31" s="46">
        <f>IF(INPUT!P23="","",INPUT!P23*INPUT!$L$4)</f>
      </c>
      <c r="R31" s="14" t="s">
        <v>13</v>
      </c>
      <c r="S31" s="1"/>
      <c r="T31" s="31">
        <f t="shared" si="15"/>
      </c>
      <c r="U31" s="31">
        <f t="shared" si="16"/>
      </c>
      <c r="V31" s="31">
        <f t="shared" si="17"/>
      </c>
      <c r="W31" s="31">
        <f t="shared" si="18"/>
      </c>
      <c r="X31" s="31">
        <f t="shared" si="19"/>
      </c>
      <c r="Y31" s="31">
        <f t="shared" si="20"/>
      </c>
      <c r="Z31" s="31">
        <f t="shared" si="21"/>
      </c>
      <c r="AA31" s="31">
        <f t="shared" si="22"/>
      </c>
      <c r="AB31" s="31">
        <f t="shared" si="23"/>
      </c>
      <c r="AC31" s="31">
        <f t="shared" si="24"/>
      </c>
      <c r="AD31" s="31">
        <f t="shared" si="25"/>
      </c>
      <c r="AE31" s="31">
        <f t="shared" si="26"/>
      </c>
      <c r="AF31" s="31">
        <f t="shared" si="27"/>
      </c>
      <c r="AG31" s="31">
        <f t="shared" si="28"/>
      </c>
      <c r="AH31" s="31">
        <f t="shared" si="29"/>
      </c>
      <c r="AI31" s="1" t="s">
        <v>13</v>
      </c>
    </row>
    <row r="32" spans="1:35" ht="12.75">
      <c r="A32" s="1"/>
      <c r="B32" s="10">
        <f t="shared" si="30"/>
        <v>18</v>
      </c>
      <c r="C32" s="46">
        <f>IF(INPUT!B24="","",INPUT!B24*INPUT!$L$4)</f>
      </c>
      <c r="D32" s="46">
        <f>IF(INPUT!C24="","",INPUT!C24*INPUT!$L$4)</f>
      </c>
      <c r="E32" s="46">
        <f>IF(INPUT!D24="","",INPUT!D24*INPUT!$L$4)</f>
      </c>
      <c r="F32" s="46">
        <f>IF(INPUT!E24="","",INPUT!E24*INPUT!$L$4)</f>
      </c>
      <c r="G32" s="46">
        <f>IF(INPUT!F24="","",INPUT!F24*INPUT!$L$4)</f>
      </c>
      <c r="H32" s="46">
        <f>IF(INPUT!G24="","",INPUT!G24*INPUT!$L$4)</f>
      </c>
      <c r="I32" s="46">
        <f>IF(INPUT!H24="","",INPUT!H24*INPUT!$L$4)</f>
      </c>
      <c r="J32" s="46">
        <f>IF(INPUT!I24="","",INPUT!I24*INPUT!$L$4)</f>
      </c>
      <c r="K32" s="46">
        <f>IF(INPUT!J24="","",INPUT!J24*INPUT!$L$4)</f>
      </c>
      <c r="L32" s="46">
        <f>IF(INPUT!K24="","",INPUT!K24*INPUT!$L$4)</f>
      </c>
      <c r="M32" s="46">
        <f>IF(INPUT!L24="","",INPUT!L24*INPUT!$L$4)</f>
      </c>
      <c r="N32" s="46">
        <f>IF(INPUT!M24="","",INPUT!M24*INPUT!$L$4)</f>
      </c>
      <c r="O32" s="46">
        <f>IF(INPUT!N24="","",INPUT!N24*INPUT!$L$4)</f>
      </c>
      <c r="P32" s="46">
        <f>IF(INPUT!O24="","",INPUT!O24*INPUT!$L$4)</f>
      </c>
      <c r="Q32" s="46">
        <f>IF(INPUT!P24="","",INPUT!P24*INPUT!$L$4)</f>
      </c>
      <c r="R32" s="14" t="s">
        <v>13</v>
      </c>
      <c r="S32" s="1"/>
      <c r="T32" s="31">
        <f t="shared" si="15"/>
      </c>
      <c r="U32" s="31">
        <f t="shared" si="16"/>
      </c>
      <c r="V32" s="31">
        <f t="shared" si="17"/>
      </c>
      <c r="W32" s="31">
        <f t="shared" si="18"/>
      </c>
      <c r="X32" s="31">
        <f t="shared" si="19"/>
      </c>
      <c r="Y32" s="31">
        <f t="shared" si="20"/>
      </c>
      <c r="Z32" s="31">
        <f t="shared" si="21"/>
      </c>
      <c r="AA32" s="31">
        <f t="shared" si="22"/>
      </c>
      <c r="AB32" s="31">
        <f t="shared" si="23"/>
      </c>
      <c r="AC32" s="31">
        <f t="shared" si="24"/>
      </c>
      <c r="AD32" s="31">
        <f t="shared" si="25"/>
      </c>
      <c r="AE32" s="31">
        <f t="shared" si="26"/>
      </c>
      <c r="AF32" s="31">
        <f t="shared" si="27"/>
      </c>
      <c r="AG32" s="31">
        <f t="shared" si="28"/>
      </c>
      <c r="AH32" s="31">
        <f t="shared" si="29"/>
      </c>
      <c r="AI32" s="1" t="s">
        <v>13</v>
      </c>
    </row>
    <row r="33" spans="1:35" ht="12.75">
      <c r="A33" s="1"/>
      <c r="B33" s="10">
        <f t="shared" si="30"/>
        <v>19</v>
      </c>
      <c r="C33" s="46">
        <f>IF(INPUT!B25="","",INPUT!B25*INPUT!$L$4)</f>
      </c>
      <c r="D33" s="46">
        <f>IF(INPUT!C25="","",INPUT!C25*INPUT!$L$4)</f>
      </c>
      <c r="E33" s="46">
        <f>IF(INPUT!D25="","",INPUT!D25*INPUT!$L$4)</f>
      </c>
      <c r="F33" s="46">
        <f>IF(INPUT!E25="","",INPUT!E25*INPUT!$L$4)</f>
      </c>
      <c r="G33" s="46">
        <f>IF(INPUT!F25="","",INPUT!F25*INPUT!$L$4)</f>
      </c>
      <c r="H33" s="46">
        <f>IF(INPUT!G25="","",INPUT!G25*INPUT!$L$4)</f>
      </c>
      <c r="I33" s="46">
        <f>IF(INPUT!H25="","",INPUT!H25*INPUT!$L$4)</f>
      </c>
      <c r="J33" s="46">
        <f>IF(INPUT!I25="","",INPUT!I25*INPUT!$L$4)</f>
      </c>
      <c r="K33" s="46">
        <f>IF(INPUT!J25="","",INPUT!J25*INPUT!$L$4)</f>
      </c>
      <c r="L33" s="46">
        <f>IF(INPUT!K25="","",INPUT!K25*INPUT!$L$4)</f>
      </c>
      <c r="M33" s="46">
        <f>IF(INPUT!L25="","",INPUT!L25*INPUT!$L$4)</f>
      </c>
      <c r="N33" s="46">
        <f>IF(INPUT!M25="","",INPUT!M25*INPUT!$L$4)</f>
      </c>
      <c r="O33" s="46">
        <f>IF(INPUT!N25="","",INPUT!N25*INPUT!$L$4)</f>
      </c>
      <c r="P33" s="46">
        <f>IF(INPUT!O25="","",INPUT!O25*INPUT!$L$4)</f>
      </c>
      <c r="Q33" s="46">
        <f>IF(INPUT!P25="","",INPUT!P25*INPUT!$L$4)</f>
      </c>
      <c r="R33" s="14" t="s">
        <v>13</v>
      </c>
      <c r="S33" s="1"/>
      <c r="T33" s="31">
        <f t="shared" si="15"/>
      </c>
      <c r="U33" s="31">
        <f t="shared" si="16"/>
      </c>
      <c r="V33" s="31">
        <f t="shared" si="17"/>
      </c>
      <c r="W33" s="31">
        <f t="shared" si="18"/>
      </c>
      <c r="X33" s="31">
        <f t="shared" si="19"/>
      </c>
      <c r="Y33" s="31">
        <f t="shared" si="20"/>
      </c>
      <c r="Z33" s="31">
        <f t="shared" si="21"/>
      </c>
      <c r="AA33" s="31">
        <f t="shared" si="22"/>
      </c>
      <c r="AB33" s="31">
        <f t="shared" si="23"/>
      </c>
      <c r="AC33" s="31">
        <f t="shared" si="24"/>
      </c>
      <c r="AD33" s="31">
        <f t="shared" si="25"/>
      </c>
      <c r="AE33" s="31">
        <f t="shared" si="26"/>
      </c>
      <c r="AF33" s="31">
        <f t="shared" si="27"/>
      </c>
      <c r="AG33" s="31">
        <f t="shared" si="28"/>
      </c>
      <c r="AH33" s="31">
        <f t="shared" si="29"/>
      </c>
      <c r="AI33" s="1" t="s">
        <v>13</v>
      </c>
    </row>
    <row r="34" spans="1:35" ht="12.75">
      <c r="A34" s="1"/>
      <c r="B34" s="10">
        <f t="shared" si="30"/>
        <v>20</v>
      </c>
      <c r="C34" s="46">
        <f>IF(INPUT!B26="","",INPUT!B26*INPUT!$L$4)</f>
      </c>
      <c r="D34" s="46">
        <f>IF(INPUT!C26="","",INPUT!C26*INPUT!$L$4)</f>
      </c>
      <c r="E34" s="46">
        <f>IF(INPUT!D26="","",INPUT!D26*INPUT!$L$4)</f>
      </c>
      <c r="F34" s="46">
        <f>IF(INPUT!E26="","",INPUT!E26*INPUT!$L$4)</f>
      </c>
      <c r="G34" s="46">
        <f>IF(INPUT!F26="","",INPUT!F26*INPUT!$L$4)</f>
      </c>
      <c r="H34" s="46">
        <f>IF(INPUT!G26="","",INPUT!G26*INPUT!$L$4)</f>
      </c>
      <c r="I34" s="46">
        <f>IF(INPUT!H26="","",INPUT!H26*INPUT!$L$4)</f>
      </c>
      <c r="J34" s="46">
        <f>IF(INPUT!I26="","",INPUT!I26*INPUT!$L$4)</f>
      </c>
      <c r="K34" s="46">
        <f>IF(INPUT!J26="","",INPUT!J26*INPUT!$L$4)</f>
      </c>
      <c r="L34" s="46">
        <f>IF(INPUT!K26="","",INPUT!K26*INPUT!$L$4)</f>
      </c>
      <c r="M34" s="46">
        <f>IF(INPUT!L26="","",INPUT!L26*INPUT!$L$4)</f>
      </c>
      <c r="N34" s="46">
        <f>IF(INPUT!M26="","",INPUT!M26*INPUT!$L$4)</f>
      </c>
      <c r="O34" s="46">
        <f>IF(INPUT!N26="","",INPUT!N26*INPUT!$L$4)</f>
      </c>
      <c r="P34" s="46">
        <f>IF(INPUT!O26="","",INPUT!O26*INPUT!$L$4)</f>
      </c>
      <c r="Q34" s="46">
        <f>IF(INPUT!P26="","",INPUT!P26*INPUT!$L$4)</f>
      </c>
      <c r="R34" s="14" t="s">
        <v>13</v>
      </c>
      <c r="S34" s="1"/>
      <c r="T34" s="31">
        <f t="shared" si="15"/>
      </c>
      <c r="U34" s="31">
        <f t="shared" si="16"/>
      </c>
      <c r="V34" s="31">
        <f t="shared" si="17"/>
      </c>
      <c r="W34" s="31">
        <f t="shared" si="18"/>
      </c>
      <c r="X34" s="31">
        <f t="shared" si="19"/>
      </c>
      <c r="Y34" s="31">
        <f t="shared" si="20"/>
      </c>
      <c r="Z34" s="31">
        <f t="shared" si="21"/>
      </c>
      <c r="AA34" s="31">
        <f t="shared" si="22"/>
      </c>
      <c r="AB34" s="31">
        <f t="shared" si="23"/>
      </c>
      <c r="AC34" s="31">
        <f t="shared" si="24"/>
      </c>
      <c r="AD34" s="31">
        <f t="shared" si="25"/>
      </c>
      <c r="AE34" s="31">
        <f t="shared" si="26"/>
      </c>
      <c r="AF34" s="31">
        <f t="shared" si="27"/>
      </c>
      <c r="AG34" s="31">
        <f t="shared" si="28"/>
      </c>
      <c r="AH34" s="31">
        <f t="shared" si="29"/>
      </c>
      <c r="AI34" s="1" t="s">
        <v>13</v>
      </c>
    </row>
    <row r="35" spans="1:35" ht="12.75">
      <c r="A35" s="1" t="s">
        <v>31</v>
      </c>
      <c r="B35" s="1" t="s">
        <v>31</v>
      </c>
      <c r="C35" s="1" t="s">
        <v>31</v>
      </c>
      <c r="D35" s="1" t="s">
        <v>31</v>
      </c>
      <c r="E35" s="1" t="s">
        <v>31</v>
      </c>
      <c r="F35" s="1" t="s">
        <v>31</v>
      </c>
      <c r="G35" s="1" t="s">
        <v>31</v>
      </c>
      <c r="H35" s="1" t="s">
        <v>31</v>
      </c>
      <c r="I35" s="1" t="s">
        <v>31</v>
      </c>
      <c r="J35" s="1" t="s">
        <v>31</v>
      </c>
      <c r="K35" s="1" t="s">
        <v>31</v>
      </c>
      <c r="L35" s="1" t="s">
        <v>31</v>
      </c>
      <c r="M35" s="1" t="s">
        <v>31</v>
      </c>
      <c r="N35" s="1" t="s">
        <v>31</v>
      </c>
      <c r="O35" s="1" t="s">
        <v>31</v>
      </c>
      <c r="P35" s="1" t="s">
        <v>31</v>
      </c>
      <c r="Q35" s="1" t="s">
        <v>31</v>
      </c>
      <c r="R35" s="1" t="s">
        <v>31</v>
      </c>
      <c r="S35" s="1"/>
      <c r="T35" s="1" t="s">
        <v>31</v>
      </c>
      <c r="U35" s="1" t="s">
        <v>31</v>
      </c>
      <c r="V35" s="1" t="s">
        <v>31</v>
      </c>
      <c r="W35" s="1" t="s">
        <v>31</v>
      </c>
      <c r="X35" s="1" t="s">
        <v>31</v>
      </c>
      <c r="Y35" s="1" t="s">
        <v>31</v>
      </c>
      <c r="Z35" s="1" t="s">
        <v>31</v>
      </c>
      <c r="AA35" s="1" t="s">
        <v>31</v>
      </c>
      <c r="AB35" s="1" t="s">
        <v>31</v>
      </c>
      <c r="AC35" s="1" t="s">
        <v>31</v>
      </c>
      <c r="AD35" s="1" t="s">
        <v>31</v>
      </c>
      <c r="AE35" s="1" t="s">
        <v>31</v>
      </c>
      <c r="AF35" s="1" t="s">
        <v>31</v>
      </c>
      <c r="AG35" s="1" t="s">
        <v>31</v>
      </c>
      <c r="AH35" s="1" t="s">
        <v>31</v>
      </c>
      <c r="AI35" s="1" t="s">
        <v>13</v>
      </c>
    </row>
    <row r="36" spans="18:35" ht="12.75">
      <c r="R36" s="18"/>
      <c r="S36" s="1" t="s">
        <v>13</v>
      </c>
      <c r="T36" s="31">
        <f>IF(C15&lt;=T$5,C15,"")</f>
        <v>12.48</v>
      </c>
      <c r="U36" s="31">
        <f aca="true" t="shared" si="31" ref="U36:AH36">IF(D15&lt;=U$5,D15,"")</f>
      </c>
      <c r="V36" s="31">
        <f t="shared" si="31"/>
      </c>
      <c r="W36" s="31">
        <f t="shared" si="31"/>
      </c>
      <c r="X36" s="31">
        <f t="shared" si="31"/>
      </c>
      <c r="Y36" s="31">
        <f t="shared" si="31"/>
      </c>
      <c r="Z36" s="31">
        <f t="shared" si="31"/>
      </c>
      <c r="AA36" s="31">
        <f t="shared" si="31"/>
      </c>
      <c r="AB36" s="31">
        <f t="shared" si="31"/>
      </c>
      <c r="AC36" s="31">
        <f t="shared" si="31"/>
      </c>
      <c r="AD36" s="31">
        <f t="shared" si="31"/>
      </c>
      <c r="AE36" s="31">
        <f t="shared" si="31"/>
      </c>
      <c r="AF36" s="31">
        <f t="shared" si="31"/>
      </c>
      <c r="AG36" s="31">
        <f t="shared" si="31"/>
      </c>
      <c r="AH36" s="31">
        <f t="shared" si="31"/>
      </c>
      <c r="AI36" s="1" t="s">
        <v>13</v>
      </c>
    </row>
    <row r="37" spans="18:35" ht="12.75">
      <c r="R37" s="18"/>
      <c r="S37" s="1" t="s">
        <v>13</v>
      </c>
      <c r="T37" s="31">
        <f aca="true" t="shared" si="32" ref="T37:T55">IF(C16&lt;=T$5,C16,"")</f>
      </c>
      <c r="U37" s="31">
        <f aca="true" t="shared" si="33" ref="U37:U55">IF(D16&lt;=U$5,D16,"")</f>
      </c>
      <c r="V37" s="31">
        <f aca="true" t="shared" si="34" ref="V37:V55">IF(E16&lt;=V$5,E16,"")</f>
      </c>
      <c r="W37" s="31">
        <f aca="true" t="shared" si="35" ref="W37:W55">IF(F16&lt;=W$5,F16,"")</f>
        <v>20.64</v>
      </c>
      <c r="X37" s="31">
        <f aca="true" t="shared" si="36" ref="X37:X55">IF(G16&lt;=X$5,G16,"")</f>
      </c>
      <c r="Y37" s="31">
        <f aca="true" t="shared" si="37" ref="Y37:Y55">IF(H16&lt;=Y$5,H16,"")</f>
      </c>
      <c r="Z37" s="31">
        <f aca="true" t="shared" si="38" ref="Z37:Z55">IF(I16&lt;=Z$5,I16,"")</f>
      </c>
      <c r="AA37" s="31">
        <f aca="true" t="shared" si="39" ref="AA37:AA55">IF(J16&lt;=AA$5,J16,"")</f>
      </c>
      <c r="AB37" s="31">
        <f aca="true" t="shared" si="40" ref="AB37:AB55">IF(K16&lt;=AB$5,K16,"")</f>
      </c>
      <c r="AC37" s="31">
        <f aca="true" t="shared" si="41" ref="AC37:AC55">IF(L16&lt;=AC$5,L16,"")</f>
      </c>
      <c r="AD37" s="31">
        <f aca="true" t="shared" si="42" ref="AD37:AD55">IF(M16&lt;=AD$5,M16,"")</f>
      </c>
      <c r="AE37" s="31">
        <f aca="true" t="shared" si="43" ref="AE37:AE55">IF(N16&lt;=AE$5,N16,"")</f>
      </c>
      <c r="AF37" s="31">
        <f aca="true" t="shared" si="44" ref="AF37:AF55">IF(O16&lt;=AF$5,O16,"")</f>
      </c>
      <c r="AG37" s="31">
        <f aca="true" t="shared" si="45" ref="AG37:AG55">IF(P16&lt;=AG$5,P16,"")</f>
      </c>
      <c r="AH37" s="31">
        <f aca="true" t="shared" si="46" ref="AH37:AH55">IF(Q16&lt;=AH$5,Q16,"")</f>
      </c>
      <c r="AI37" s="1" t="s">
        <v>13</v>
      </c>
    </row>
    <row r="38" spans="18:35" ht="12.75">
      <c r="R38" s="18"/>
      <c r="S38" s="1" t="s">
        <v>13</v>
      </c>
      <c r="T38" s="31">
        <f t="shared" si="32"/>
      </c>
      <c r="U38" s="31">
        <f t="shared" si="33"/>
      </c>
      <c r="V38" s="31">
        <f t="shared" si="34"/>
      </c>
      <c r="W38" s="31">
        <f t="shared" si="35"/>
      </c>
      <c r="X38" s="31">
        <f t="shared" si="36"/>
      </c>
      <c r="Y38" s="31">
        <f t="shared" si="37"/>
      </c>
      <c r="Z38" s="31">
        <f t="shared" si="38"/>
      </c>
      <c r="AA38" s="31">
        <f t="shared" si="39"/>
      </c>
      <c r="AB38" s="31">
        <f t="shared" si="40"/>
      </c>
      <c r="AC38" s="31">
        <f t="shared" si="41"/>
      </c>
      <c r="AD38" s="31">
        <f t="shared" si="42"/>
      </c>
      <c r="AE38" s="31">
        <f t="shared" si="43"/>
      </c>
      <c r="AF38" s="31">
        <f t="shared" si="44"/>
      </c>
      <c r="AG38" s="31">
        <f t="shared" si="45"/>
      </c>
      <c r="AH38" s="31">
        <f t="shared" si="46"/>
      </c>
      <c r="AI38" s="1" t="s">
        <v>13</v>
      </c>
    </row>
    <row r="39" spans="18:35" ht="12.75">
      <c r="R39" s="18"/>
      <c r="S39" s="1" t="s">
        <v>13</v>
      </c>
      <c r="T39" s="31">
        <f t="shared" si="32"/>
      </c>
      <c r="U39" s="31">
        <f t="shared" si="33"/>
      </c>
      <c r="V39" s="31">
        <f t="shared" si="34"/>
      </c>
      <c r="W39" s="31">
        <f t="shared" si="35"/>
      </c>
      <c r="X39" s="31">
        <f t="shared" si="36"/>
      </c>
      <c r="Y39" s="31">
        <f t="shared" si="37"/>
      </c>
      <c r="Z39" s="31">
        <f t="shared" si="38"/>
      </c>
      <c r="AA39" s="31">
        <f t="shared" si="39"/>
      </c>
      <c r="AB39" s="31">
        <f t="shared" si="40"/>
      </c>
      <c r="AC39" s="31">
        <f t="shared" si="41"/>
      </c>
      <c r="AD39" s="31">
        <f t="shared" si="42"/>
      </c>
      <c r="AE39" s="31">
        <f t="shared" si="43"/>
      </c>
      <c r="AF39" s="31">
        <f t="shared" si="44"/>
      </c>
      <c r="AG39" s="31">
        <f t="shared" si="45"/>
      </c>
      <c r="AH39" s="31">
        <f t="shared" si="46"/>
      </c>
      <c r="AI39" s="1" t="s">
        <v>13</v>
      </c>
    </row>
    <row r="40" spans="18:35" ht="12.75">
      <c r="R40" s="18"/>
      <c r="S40" s="1" t="s">
        <v>13</v>
      </c>
      <c r="T40" s="31">
        <f t="shared" si="32"/>
      </c>
      <c r="U40" s="31">
        <f t="shared" si="33"/>
      </c>
      <c r="V40" s="31">
        <f t="shared" si="34"/>
      </c>
      <c r="W40" s="31">
        <f t="shared" si="35"/>
      </c>
      <c r="X40" s="31">
        <f t="shared" si="36"/>
        <v>19.680000000000003</v>
      </c>
      <c r="Y40" s="31">
        <f t="shared" si="37"/>
      </c>
      <c r="Z40" s="31">
        <f t="shared" si="38"/>
      </c>
      <c r="AA40" s="31">
        <f t="shared" si="39"/>
      </c>
      <c r="AB40" s="31">
        <f t="shared" si="40"/>
      </c>
      <c r="AC40" s="31">
        <f t="shared" si="41"/>
      </c>
      <c r="AD40" s="31">
        <f t="shared" si="42"/>
      </c>
      <c r="AE40" s="31">
        <f t="shared" si="43"/>
      </c>
      <c r="AF40" s="31">
        <f t="shared" si="44"/>
      </c>
      <c r="AG40" s="31">
        <f t="shared" si="45"/>
      </c>
      <c r="AH40" s="31">
        <f t="shared" si="46"/>
      </c>
      <c r="AI40" s="1" t="s">
        <v>13</v>
      </c>
    </row>
    <row r="41" spans="18:35" ht="12.75">
      <c r="R41" s="18"/>
      <c r="S41" s="1" t="s">
        <v>13</v>
      </c>
      <c r="T41" s="31">
        <f t="shared" si="32"/>
      </c>
      <c r="U41" s="31">
        <f t="shared" si="33"/>
        <v>19.680000000000003</v>
      </c>
      <c r="V41" s="31">
        <f t="shared" si="34"/>
      </c>
      <c r="W41" s="31">
        <f t="shared" si="35"/>
      </c>
      <c r="X41" s="31">
        <f t="shared" si="36"/>
        <v>19.200000000000003</v>
      </c>
      <c r="Y41" s="31">
        <f t="shared" si="37"/>
        <v>19.680000000000003</v>
      </c>
      <c r="Z41" s="31">
        <f t="shared" si="38"/>
      </c>
      <c r="AA41" s="31">
        <f t="shared" si="39"/>
      </c>
      <c r="AB41" s="31">
        <f t="shared" si="40"/>
      </c>
      <c r="AC41" s="31">
        <f t="shared" si="41"/>
      </c>
      <c r="AD41" s="31">
        <f t="shared" si="42"/>
      </c>
      <c r="AE41" s="31">
        <f t="shared" si="43"/>
      </c>
      <c r="AF41" s="31">
        <f t="shared" si="44"/>
      </c>
      <c r="AG41" s="31">
        <f t="shared" si="45"/>
      </c>
      <c r="AH41" s="31">
        <f t="shared" si="46"/>
      </c>
      <c r="AI41" s="1" t="s">
        <v>13</v>
      </c>
    </row>
    <row r="42" spans="18:35" ht="12.75">
      <c r="R42" s="18"/>
      <c r="S42" s="1" t="s">
        <v>13</v>
      </c>
      <c r="T42" s="31">
        <f t="shared" si="32"/>
      </c>
      <c r="U42" s="31">
        <f t="shared" si="33"/>
      </c>
      <c r="V42" s="31">
        <f t="shared" si="34"/>
        <v>17.76</v>
      </c>
      <c r="W42" s="31">
        <f t="shared" si="35"/>
        <v>21.12</v>
      </c>
      <c r="X42" s="31">
        <f t="shared" si="36"/>
      </c>
      <c r="Y42" s="31">
        <f t="shared" si="37"/>
      </c>
      <c r="Z42" s="31">
        <f t="shared" si="38"/>
      </c>
      <c r="AA42" s="31">
        <f t="shared" si="39"/>
      </c>
      <c r="AB42" s="31">
        <f t="shared" si="40"/>
      </c>
      <c r="AC42" s="31">
        <f t="shared" si="41"/>
      </c>
      <c r="AD42" s="31">
        <f t="shared" si="42"/>
      </c>
      <c r="AE42" s="31">
        <f t="shared" si="43"/>
      </c>
      <c r="AF42" s="31">
        <f t="shared" si="44"/>
      </c>
      <c r="AG42" s="31">
        <f t="shared" si="45"/>
      </c>
      <c r="AH42" s="31">
        <f t="shared" si="46"/>
      </c>
      <c r="AI42" s="1" t="s">
        <v>13</v>
      </c>
    </row>
    <row r="43" spans="18:35" ht="12.75">
      <c r="R43" s="18"/>
      <c r="S43" s="1" t="s">
        <v>13</v>
      </c>
      <c r="T43" s="31">
        <f t="shared" si="32"/>
      </c>
      <c r="U43" s="31">
        <f t="shared" si="33"/>
      </c>
      <c r="V43" s="31">
        <f t="shared" si="34"/>
      </c>
      <c r="W43" s="31">
        <f t="shared" si="35"/>
      </c>
      <c r="X43" s="31">
        <f t="shared" si="36"/>
      </c>
      <c r="Y43" s="31">
        <f t="shared" si="37"/>
      </c>
      <c r="Z43" s="31">
        <f t="shared" si="38"/>
      </c>
      <c r="AA43" s="31">
        <f t="shared" si="39"/>
      </c>
      <c r="AB43" s="31">
        <f t="shared" si="40"/>
      </c>
      <c r="AC43" s="31">
        <f t="shared" si="41"/>
      </c>
      <c r="AD43" s="31">
        <f t="shared" si="42"/>
      </c>
      <c r="AE43" s="31">
        <f t="shared" si="43"/>
      </c>
      <c r="AF43" s="31">
        <f t="shared" si="44"/>
      </c>
      <c r="AG43" s="31">
        <f t="shared" si="45"/>
      </c>
      <c r="AH43" s="31">
        <f t="shared" si="46"/>
      </c>
      <c r="AI43" s="1" t="s">
        <v>13</v>
      </c>
    </row>
    <row r="44" spans="18:35" ht="12.75">
      <c r="R44" s="18"/>
      <c r="S44" s="1" t="s">
        <v>13</v>
      </c>
      <c r="T44" s="31">
        <f t="shared" si="32"/>
      </c>
      <c r="U44" s="31">
        <f t="shared" si="33"/>
        <v>15.840000000000002</v>
      </c>
      <c r="V44" s="31">
        <f t="shared" si="34"/>
        <v>20.64</v>
      </c>
      <c r="W44" s="31">
        <f t="shared" si="35"/>
      </c>
      <c r="X44" s="31">
        <f t="shared" si="36"/>
      </c>
      <c r="Y44" s="31">
        <f t="shared" si="37"/>
        <v>17.76</v>
      </c>
      <c r="Z44" s="31">
        <f t="shared" si="38"/>
      </c>
      <c r="AA44" s="31">
        <f t="shared" si="39"/>
      </c>
      <c r="AB44" s="31">
        <f t="shared" si="40"/>
      </c>
      <c r="AC44" s="31">
        <f t="shared" si="41"/>
      </c>
      <c r="AD44" s="31">
        <f t="shared" si="42"/>
      </c>
      <c r="AE44" s="31">
        <f t="shared" si="43"/>
      </c>
      <c r="AF44" s="31">
        <f t="shared" si="44"/>
      </c>
      <c r="AG44" s="31">
        <f t="shared" si="45"/>
      </c>
      <c r="AH44" s="31">
        <f t="shared" si="46"/>
      </c>
      <c r="AI44" s="1" t="s">
        <v>13</v>
      </c>
    </row>
    <row r="45" spans="18:35" ht="12.75">
      <c r="R45" s="18"/>
      <c r="S45" s="1" t="s">
        <v>13</v>
      </c>
      <c r="T45" s="31">
        <f t="shared" si="32"/>
      </c>
      <c r="U45" s="31">
        <f t="shared" si="33"/>
      </c>
      <c r="V45" s="31">
        <f t="shared" si="34"/>
      </c>
      <c r="W45" s="31">
        <f t="shared" si="35"/>
      </c>
      <c r="X45" s="31">
        <f t="shared" si="36"/>
      </c>
      <c r="Y45" s="31">
        <f t="shared" si="37"/>
      </c>
      <c r="Z45" s="31">
        <f t="shared" si="38"/>
      </c>
      <c r="AA45" s="31">
        <f t="shared" si="39"/>
      </c>
      <c r="AB45" s="31">
        <f t="shared" si="40"/>
      </c>
      <c r="AC45" s="31">
        <f t="shared" si="41"/>
      </c>
      <c r="AD45" s="31">
        <f t="shared" si="42"/>
      </c>
      <c r="AE45" s="31">
        <f t="shared" si="43"/>
      </c>
      <c r="AF45" s="31">
        <f t="shared" si="44"/>
      </c>
      <c r="AG45" s="31">
        <f t="shared" si="45"/>
      </c>
      <c r="AH45" s="31">
        <f t="shared" si="46"/>
      </c>
      <c r="AI45" s="1" t="s">
        <v>13</v>
      </c>
    </row>
    <row r="46" spans="18:35" ht="12.75">
      <c r="R46" s="18"/>
      <c r="S46" s="1" t="s">
        <v>13</v>
      </c>
      <c r="T46" s="31">
        <f t="shared" si="32"/>
      </c>
      <c r="U46" s="31">
        <f t="shared" si="33"/>
      </c>
      <c r="V46" s="31">
        <f t="shared" si="34"/>
      </c>
      <c r="W46" s="31">
        <f t="shared" si="35"/>
      </c>
      <c r="X46" s="31">
        <f t="shared" si="36"/>
      </c>
      <c r="Y46" s="31">
        <f t="shared" si="37"/>
      </c>
      <c r="Z46" s="31">
        <f t="shared" si="38"/>
      </c>
      <c r="AA46" s="31">
        <f t="shared" si="39"/>
      </c>
      <c r="AB46" s="31">
        <f t="shared" si="40"/>
      </c>
      <c r="AC46" s="31">
        <f t="shared" si="41"/>
      </c>
      <c r="AD46" s="31">
        <f t="shared" si="42"/>
      </c>
      <c r="AE46" s="31">
        <f t="shared" si="43"/>
      </c>
      <c r="AF46" s="31">
        <f t="shared" si="44"/>
      </c>
      <c r="AG46" s="31">
        <f t="shared" si="45"/>
      </c>
      <c r="AH46" s="31">
        <f t="shared" si="46"/>
      </c>
      <c r="AI46" s="1" t="s">
        <v>13</v>
      </c>
    </row>
    <row r="47" spans="18:35" ht="12.75">
      <c r="R47" s="18"/>
      <c r="S47" s="1" t="s">
        <v>13</v>
      </c>
      <c r="T47" s="31">
        <f t="shared" si="32"/>
      </c>
      <c r="U47" s="31">
        <f t="shared" si="33"/>
      </c>
      <c r="V47" s="31">
        <f t="shared" si="34"/>
      </c>
      <c r="W47" s="31">
        <f t="shared" si="35"/>
      </c>
      <c r="X47" s="31">
        <f t="shared" si="36"/>
      </c>
      <c r="Y47" s="31">
        <f t="shared" si="37"/>
      </c>
      <c r="Z47" s="31">
        <f t="shared" si="38"/>
      </c>
      <c r="AA47" s="31">
        <f t="shared" si="39"/>
      </c>
      <c r="AB47" s="31">
        <f t="shared" si="40"/>
      </c>
      <c r="AC47" s="31">
        <f t="shared" si="41"/>
      </c>
      <c r="AD47" s="31">
        <f t="shared" si="42"/>
      </c>
      <c r="AE47" s="31">
        <f t="shared" si="43"/>
      </c>
      <c r="AF47" s="31">
        <f t="shared" si="44"/>
      </c>
      <c r="AG47" s="31">
        <f t="shared" si="45"/>
      </c>
      <c r="AH47" s="31">
        <f t="shared" si="46"/>
      </c>
      <c r="AI47" s="1" t="s">
        <v>13</v>
      </c>
    </row>
    <row r="48" spans="18:35" ht="12.75">
      <c r="R48" s="18"/>
      <c r="S48" s="1" t="s">
        <v>13</v>
      </c>
      <c r="T48" s="31">
        <f t="shared" si="32"/>
      </c>
      <c r="U48" s="31">
        <f t="shared" si="33"/>
      </c>
      <c r="V48" s="31">
        <f t="shared" si="34"/>
      </c>
      <c r="W48" s="31">
        <f t="shared" si="35"/>
      </c>
      <c r="X48" s="31">
        <f t="shared" si="36"/>
      </c>
      <c r="Y48" s="31">
        <f t="shared" si="37"/>
      </c>
      <c r="Z48" s="31">
        <f t="shared" si="38"/>
      </c>
      <c r="AA48" s="31">
        <f t="shared" si="39"/>
      </c>
      <c r="AB48" s="31">
        <f t="shared" si="40"/>
      </c>
      <c r="AC48" s="31">
        <f t="shared" si="41"/>
      </c>
      <c r="AD48" s="31">
        <f t="shared" si="42"/>
      </c>
      <c r="AE48" s="31">
        <f t="shared" si="43"/>
      </c>
      <c r="AF48" s="31">
        <f t="shared" si="44"/>
      </c>
      <c r="AG48" s="31">
        <f t="shared" si="45"/>
      </c>
      <c r="AH48" s="31">
        <f t="shared" si="46"/>
      </c>
      <c r="AI48" s="1" t="s">
        <v>13</v>
      </c>
    </row>
    <row r="49" spans="18:35" ht="12.75">
      <c r="R49" s="18"/>
      <c r="S49" s="1" t="s">
        <v>13</v>
      </c>
      <c r="T49" s="31">
        <f t="shared" si="32"/>
      </c>
      <c r="U49" s="31">
        <f t="shared" si="33"/>
      </c>
      <c r="V49" s="31">
        <f t="shared" si="34"/>
      </c>
      <c r="W49" s="31">
        <f t="shared" si="35"/>
      </c>
      <c r="X49" s="31">
        <f t="shared" si="36"/>
      </c>
      <c r="Y49" s="31">
        <f t="shared" si="37"/>
      </c>
      <c r="Z49" s="31">
        <f t="shared" si="38"/>
      </c>
      <c r="AA49" s="31">
        <f t="shared" si="39"/>
      </c>
      <c r="AB49" s="31">
        <f t="shared" si="40"/>
      </c>
      <c r="AC49" s="31">
        <f t="shared" si="41"/>
      </c>
      <c r="AD49" s="31">
        <f t="shared" si="42"/>
      </c>
      <c r="AE49" s="31">
        <f t="shared" si="43"/>
      </c>
      <c r="AF49" s="31">
        <f t="shared" si="44"/>
      </c>
      <c r="AG49" s="31">
        <f t="shared" si="45"/>
      </c>
      <c r="AH49" s="31">
        <f t="shared" si="46"/>
      </c>
      <c r="AI49" s="1" t="s">
        <v>13</v>
      </c>
    </row>
    <row r="50" spans="18:35" ht="12.75">
      <c r="R50" s="18"/>
      <c r="S50" s="1" t="s">
        <v>13</v>
      </c>
      <c r="T50" s="31">
        <f t="shared" si="32"/>
      </c>
      <c r="U50" s="31">
        <f t="shared" si="33"/>
      </c>
      <c r="V50" s="31">
        <f t="shared" si="34"/>
      </c>
      <c r="W50" s="31">
        <f t="shared" si="35"/>
      </c>
      <c r="X50" s="31">
        <f t="shared" si="36"/>
      </c>
      <c r="Y50" s="31">
        <f t="shared" si="37"/>
      </c>
      <c r="Z50" s="31">
        <f t="shared" si="38"/>
      </c>
      <c r="AA50" s="31">
        <f t="shared" si="39"/>
      </c>
      <c r="AB50" s="31">
        <f t="shared" si="40"/>
      </c>
      <c r="AC50" s="31">
        <f t="shared" si="41"/>
      </c>
      <c r="AD50" s="31">
        <f t="shared" si="42"/>
      </c>
      <c r="AE50" s="31">
        <f t="shared" si="43"/>
      </c>
      <c r="AF50" s="31">
        <f t="shared" si="44"/>
      </c>
      <c r="AG50" s="31">
        <f t="shared" si="45"/>
      </c>
      <c r="AH50" s="31">
        <f t="shared" si="46"/>
      </c>
      <c r="AI50" s="1" t="s">
        <v>13</v>
      </c>
    </row>
    <row r="51" spans="18:35" ht="12.75">
      <c r="R51" s="18"/>
      <c r="S51" s="1" t="s">
        <v>13</v>
      </c>
      <c r="T51" s="31">
        <f t="shared" si="32"/>
      </c>
      <c r="U51" s="31">
        <f t="shared" si="33"/>
      </c>
      <c r="V51" s="31">
        <f t="shared" si="34"/>
      </c>
      <c r="W51" s="31">
        <f t="shared" si="35"/>
      </c>
      <c r="X51" s="31">
        <f t="shared" si="36"/>
      </c>
      <c r="Y51" s="31">
        <f t="shared" si="37"/>
      </c>
      <c r="Z51" s="31">
        <f t="shared" si="38"/>
      </c>
      <c r="AA51" s="31">
        <f t="shared" si="39"/>
      </c>
      <c r="AB51" s="31">
        <f t="shared" si="40"/>
      </c>
      <c r="AC51" s="31">
        <f t="shared" si="41"/>
      </c>
      <c r="AD51" s="31">
        <f t="shared" si="42"/>
      </c>
      <c r="AE51" s="31">
        <f t="shared" si="43"/>
      </c>
      <c r="AF51" s="31">
        <f t="shared" si="44"/>
      </c>
      <c r="AG51" s="31">
        <f t="shared" si="45"/>
      </c>
      <c r="AH51" s="31">
        <f t="shared" si="46"/>
      </c>
      <c r="AI51" s="1" t="s">
        <v>13</v>
      </c>
    </row>
    <row r="52" spans="18:35" ht="12.75">
      <c r="R52" s="18"/>
      <c r="S52" s="1" t="s">
        <v>13</v>
      </c>
      <c r="T52" s="31">
        <f t="shared" si="32"/>
      </c>
      <c r="U52" s="31">
        <f t="shared" si="33"/>
      </c>
      <c r="V52" s="31">
        <f t="shared" si="34"/>
      </c>
      <c r="W52" s="31">
        <f t="shared" si="35"/>
      </c>
      <c r="X52" s="31">
        <f t="shared" si="36"/>
      </c>
      <c r="Y52" s="31">
        <f t="shared" si="37"/>
      </c>
      <c r="Z52" s="31">
        <f t="shared" si="38"/>
      </c>
      <c r="AA52" s="31">
        <f t="shared" si="39"/>
      </c>
      <c r="AB52" s="31">
        <f t="shared" si="40"/>
      </c>
      <c r="AC52" s="31">
        <f t="shared" si="41"/>
      </c>
      <c r="AD52" s="31">
        <f t="shared" si="42"/>
      </c>
      <c r="AE52" s="31">
        <f t="shared" si="43"/>
      </c>
      <c r="AF52" s="31">
        <f t="shared" si="44"/>
      </c>
      <c r="AG52" s="31">
        <f t="shared" si="45"/>
      </c>
      <c r="AH52" s="31">
        <f t="shared" si="46"/>
      </c>
      <c r="AI52" s="1" t="s">
        <v>13</v>
      </c>
    </row>
    <row r="53" spans="18:35" ht="12.75">
      <c r="R53" s="18"/>
      <c r="S53" s="1" t="s">
        <v>13</v>
      </c>
      <c r="T53" s="31">
        <f t="shared" si="32"/>
      </c>
      <c r="U53" s="31">
        <f t="shared" si="33"/>
      </c>
      <c r="V53" s="31">
        <f t="shared" si="34"/>
      </c>
      <c r="W53" s="31">
        <f t="shared" si="35"/>
      </c>
      <c r="X53" s="31">
        <f t="shared" si="36"/>
      </c>
      <c r="Y53" s="31">
        <f t="shared" si="37"/>
      </c>
      <c r="Z53" s="31">
        <f t="shared" si="38"/>
      </c>
      <c r="AA53" s="31">
        <f t="shared" si="39"/>
      </c>
      <c r="AB53" s="31">
        <f t="shared" si="40"/>
      </c>
      <c r="AC53" s="31">
        <f t="shared" si="41"/>
      </c>
      <c r="AD53" s="31">
        <f t="shared" si="42"/>
      </c>
      <c r="AE53" s="31">
        <f t="shared" si="43"/>
      </c>
      <c r="AF53" s="31">
        <f t="shared" si="44"/>
      </c>
      <c r="AG53" s="31">
        <f t="shared" si="45"/>
      </c>
      <c r="AH53" s="31">
        <f t="shared" si="46"/>
      </c>
      <c r="AI53" s="1" t="s">
        <v>13</v>
      </c>
    </row>
    <row r="54" spans="18:35" ht="12.75">
      <c r="R54" s="18"/>
      <c r="S54" s="1" t="s">
        <v>13</v>
      </c>
      <c r="T54" s="31">
        <f t="shared" si="32"/>
      </c>
      <c r="U54" s="31">
        <f t="shared" si="33"/>
      </c>
      <c r="V54" s="31">
        <f t="shared" si="34"/>
      </c>
      <c r="W54" s="31">
        <f t="shared" si="35"/>
      </c>
      <c r="X54" s="31">
        <f t="shared" si="36"/>
      </c>
      <c r="Y54" s="31">
        <f t="shared" si="37"/>
      </c>
      <c r="Z54" s="31">
        <f t="shared" si="38"/>
      </c>
      <c r="AA54" s="31">
        <f t="shared" si="39"/>
      </c>
      <c r="AB54" s="31">
        <f t="shared" si="40"/>
      </c>
      <c r="AC54" s="31">
        <f t="shared" si="41"/>
      </c>
      <c r="AD54" s="31">
        <f t="shared" si="42"/>
      </c>
      <c r="AE54" s="31">
        <f t="shared" si="43"/>
      </c>
      <c r="AF54" s="31">
        <f t="shared" si="44"/>
      </c>
      <c r="AG54" s="31">
        <f t="shared" si="45"/>
      </c>
      <c r="AH54" s="31">
        <f t="shared" si="46"/>
      </c>
      <c r="AI54" s="1" t="s">
        <v>13</v>
      </c>
    </row>
    <row r="55" spans="18:35" ht="12.75">
      <c r="R55" s="18"/>
      <c r="S55" s="1" t="s">
        <v>13</v>
      </c>
      <c r="T55" s="31">
        <f t="shared" si="32"/>
      </c>
      <c r="U55" s="31">
        <f t="shared" si="33"/>
      </c>
      <c r="V55" s="31">
        <f t="shared" si="34"/>
      </c>
      <c r="W55" s="31">
        <f t="shared" si="35"/>
      </c>
      <c r="X55" s="31">
        <f t="shared" si="36"/>
      </c>
      <c r="Y55" s="31">
        <f t="shared" si="37"/>
      </c>
      <c r="Z55" s="31">
        <f t="shared" si="38"/>
      </c>
      <c r="AA55" s="31">
        <f t="shared" si="39"/>
      </c>
      <c r="AB55" s="31">
        <f t="shared" si="40"/>
      </c>
      <c r="AC55" s="31">
        <f t="shared" si="41"/>
      </c>
      <c r="AD55" s="31">
        <f t="shared" si="42"/>
      </c>
      <c r="AE55" s="31">
        <f t="shared" si="43"/>
      </c>
      <c r="AF55" s="31">
        <f t="shared" si="44"/>
      </c>
      <c r="AG55" s="31">
        <f t="shared" si="45"/>
      </c>
      <c r="AH55" s="31">
        <f t="shared" si="46"/>
      </c>
      <c r="AI55" s="1" t="s">
        <v>13</v>
      </c>
    </row>
    <row r="56" spans="18:35" ht="12.75">
      <c r="R56" s="21"/>
      <c r="S56" s="1" t="s">
        <v>13</v>
      </c>
      <c r="T56" s="19" t="s">
        <v>31</v>
      </c>
      <c r="U56" s="19" t="s">
        <v>31</v>
      </c>
      <c r="V56" s="19" t="s">
        <v>31</v>
      </c>
      <c r="W56" s="19" t="s">
        <v>31</v>
      </c>
      <c r="X56" s="19" t="s">
        <v>31</v>
      </c>
      <c r="Y56" s="19" t="s">
        <v>31</v>
      </c>
      <c r="Z56" s="19" t="s">
        <v>31</v>
      </c>
      <c r="AA56" s="19" t="s">
        <v>31</v>
      </c>
      <c r="AB56" s="19" t="s">
        <v>31</v>
      </c>
      <c r="AC56" s="19" t="s">
        <v>31</v>
      </c>
      <c r="AD56" s="19" t="s">
        <v>31</v>
      </c>
      <c r="AE56" s="19" t="s">
        <v>31</v>
      </c>
      <c r="AF56" s="19" t="s">
        <v>31</v>
      </c>
      <c r="AG56" s="19" t="s">
        <v>31</v>
      </c>
      <c r="AH56" s="19" t="s">
        <v>31</v>
      </c>
      <c r="AI56" s="1" t="s">
        <v>13</v>
      </c>
    </row>
    <row r="57" ht="12.75">
      <c r="T57" s="31"/>
    </row>
    <row r="58" ht="12.75">
      <c r="T58" s="31"/>
    </row>
    <row r="59" ht="12.75">
      <c r="T59" s="31"/>
    </row>
    <row r="60" ht="12.75">
      <c r="T60" s="31"/>
    </row>
    <row r="61" ht="12.75">
      <c r="T61" s="31"/>
    </row>
    <row r="62" ht="12.75">
      <c r="T62" s="31"/>
    </row>
    <row r="63" ht="12.75">
      <c r="T63" s="31"/>
    </row>
  </sheetData>
  <sheetProtection password="CC31" sheet="1" objects="1" scenarios="1"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L. Snyder</dc:creator>
  <cp:keywords/>
  <dc:description/>
  <cp:lastModifiedBy>rlsnyder</cp:lastModifiedBy>
  <cp:lastPrinted>2000-04-06T16:21:58Z</cp:lastPrinted>
  <dcterms:created xsi:type="dcterms:W3CDTF">2000-04-06T04:01:28Z</dcterms:created>
  <dcterms:modified xsi:type="dcterms:W3CDTF">2003-12-10T23:31:18Z</dcterms:modified>
  <cp:category/>
  <cp:version/>
  <cp:contentType/>
  <cp:contentStatus/>
</cp:coreProperties>
</file>